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xr:revisionPtr revIDLastSave="0" documentId="8_{1A97D9C7-4159-4A96-8511-4C71ABF3193A}" xr6:coauthVersionLast="40" xr6:coauthVersionMax="40" xr10:uidLastSave="{00000000-0000-0000-0000-000000000000}"/>
  <bookViews>
    <workbookView xWindow="0" yWindow="0" windowWidth="25600" windowHeight="10650" xr2:uid="{00000000-000D-0000-FFFF-FFFF00000000}"/>
  </bookViews>
  <sheets>
    <sheet name="Month Op" sheetId="1" r:id="rId1"/>
  </sheets>
  <calcPr calcId="181029"/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C35" i="1" s="1"/>
  <c r="AL31" i="1"/>
  <c r="AL30" i="1"/>
  <c r="AL27" i="1"/>
  <c r="AL24" i="1"/>
  <c r="AL23" i="1"/>
  <c r="AD22" i="1"/>
  <c r="AD15" i="1" s="1"/>
  <c r="AD25" i="1" s="1"/>
  <c r="AC22" i="1"/>
  <c r="AB22" i="1"/>
  <c r="AA22" i="1"/>
  <c r="AL22" i="1" s="1"/>
  <c r="K21" i="1"/>
  <c r="J21" i="1"/>
  <c r="I21" i="1"/>
  <c r="H21" i="1"/>
  <c r="G21" i="1"/>
  <c r="F21" i="1"/>
  <c r="E21" i="1"/>
  <c r="D21" i="1"/>
  <c r="AL21" i="1" s="1"/>
  <c r="C21" i="1"/>
  <c r="AD20" i="1"/>
  <c r="AC20" i="1"/>
  <c r="AB20" i="1"/>
  <c r="AA20" i="1"/>
  <c r="Z20" i="1"/>
  <c r="P20" i="1"/>
  <c r="P15" i="1" s="1"/>
  <c r="P25" i="1" s="1"/>
  <c r="O20" i="1"/>
  <c r="N20" i="1"/>
  <c r="M20" i="1"/>
  <c r="L20" i="1"/>
  <c r="L15" i="1" s="1"/>
  <c r="L25" i="1" s="1"/>
  <c r="K20" i="1"/>
  <c r="J20" i="1"/>
  <c r="I20" i="1"/>
  <c r="H20" i="1"/>
  <c r="H15" i="1" s="1"/>
  <c r="H25" i="1" s="1"/>
  <c r="G20" i="1"/>
  <c r="F20" i="1"/>
  <c r="E20" i="1"/>
  <c r="D20" i="1"/>
  <c r="D15" i="1" s="1"/>
  <c r="C20" i="1"/>
  <c r="AL20" i="1" s="1"/>
  <c r="Z19" i="1"/>
  <c r="N19" i="1"/>
  <c r="N15" i="1" s="1"/>
  <c r="N25" i="1" s="1"/>
  <c r="M19" i="1"/>
  <c r="L19" i="1"/>
  <c r="K19" i="1"/>
  <c r="J19" i="1"/>
  <c r="J15" i="1" s="1"/>
  <c r="J25" i="1" s="1"/>
  <c r="I19" i="1"/>
  <c r="H19" i="1"/>
  <c r="G19" i="1"/>
  <c r="F19" i="1"/>
  <c r="F15" i="1" s="1"/>
  <c r="F25" i="1" s="1"/>
  <c r="E19" i="1"/>
  <c r="D19" i="1"/>
  <c r="C19" i="1"/>
  <c r="AL19" i="1" s="1"/>
  <c r="L18" i="1"/>
  <c r="K18" i="1"/>
  <c r="J18" i="1"/>
  <c r="I18" i="1"/>
  <c r="H18" i="1"/>
  <c r="G18" i="1"/>
  <c r="F18" i="1"/>
  <c r="E18" i="1"/>
  <c r="AL18" i="1" s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L17" i="1" s="1"/>
  <c r="D17" i="1"/>
  <c r="C17" i="1"/>
  <c r="AL16" i="1"/>
  <c r="AJ15" i="1"/>
  <c r="AJ25" i="1" s="1"/>
  <c r="AI15" i="1"/>
  <c r="AH15" i="1"/>
  <c r="AH25" i="1" s="1"/>
  <c r="AG15" i="1"/>
  <c r="AG25" i="1" s="1"/>
  <c r="AF15" i="1"/>
  <c r="AF25" i="1" s="1"/>
  <c r="AE15" i="1"/>
  <c r="AC15" i="1"/>
  <c r="AC25" i="1" s="1"/>
  <c r="AB15" i="1"/>
  <c r="AB25" i="1" s="1"/>
  <c r="AA15" i="1"/>
  <c r="Z15" i="1"/>
  <c r="Z25" i="1" s="1"/>
  <c r="Y15" i="1"/>
  <c r="Y25" i="1" s="1"/>
  <c r="X15" i="1"/>
  <c r="X25" i="1" s="1"/>
  <c r="W15" i="1"/>
  <c r="V15" i="1"/>
  <c r="V25" i="1" s="1"/>
  <c r="U15" i="1"/>
  <c r="U25" i="1" s="1"/>
  <c r="T15" i="1"/>
  <c r="T25" i="1" s="1"/>
  <c r="S15" i="1"/>
  <c r="R15" i="1"/>
  <c r="R25" i="1" s="1"/>
  <c r="Q15" i="1"/>
  <c r="Q25" i="1" s="1"/>
  <c r="O15" i="1"/>
  <c r="M15" i="1"/>
  <c r="M25" i="1" s="1"/>
  <c r="K15" i="1"/>
  <c r="I15" i="1"/>
  <c r="I25" i="1" s="1"/>
  <c r="G15" i="1"/>
  <c r="E15" i="1"/>
  <c r="E25" i="1" s="1"/>
  <c r="C15" i="1"/>
  <c r="AL14" i="1"/>
  <c r="AL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L12" i="1" s="1"/>
  <c r="AL11" i="1"/>
  <c r="AJ10" i="1"/>
  <c r="AI10" i="1"/>
  <c r="AI25" i="1" s="1"/>
  <c r="AH10" i="1"/>
  <c r="AG10" i="1"/>
  <c r="AF10" i="1"/>
  <c r="AE10" i="1"/>
  <c r="AE25" i="1" s="1"/>
  <c r="AD10" i="1"/>
  <c r="AC10" i="1"/>
  <c r="AB10" i="1"/>
  <c r="AA10" i="1"/>
  <c r="AA25" i="1" s="1"/>
  <c r="Z10" i="1"/>
  <c r="Y10" i="1"/>
  <c r="X10" i="1"/>
  <c r="W10" i="1"/>
  <c r="W25" i="1" s="1"/>
  <c r="V10" i="1"/>
  <c r="U10" i="1"/>
  <c r="T10" i="1"/>
  <c r="S10" i="1"/>
  <c r="S25" i="1" s="1"/>
  <c r="R10" i="1"/>
  <c r="Q10" i="1"/>
  <c r="P10" i="1"/>
  <c r="O10" i="1"/>
  <c r="O25" i="1" s="1"/>
  <c r="N10" i="1"/>
  <c r="M10" i="1"/>
  <c r="L10" i="1"/>
  <c r="K10" i="1"/>
  <c r="K25" i="1" s="1"/>
  <c r="J10" i="1"/>
  <c r="I10" i="1"/>
  <c r="H10" i="1"/>
  <c r="G10" i="1"/>
  <c r="G25" i="1" s="1"/>
  <c r="F10" i="1"/>
  <c r="E10" i="1"/>
  <c r="D10" i="1"/>
  <c r="C10" i="1"/>
  <c r="AL10" i="1" s="1"/>
  <c r="AL9" i="1"/>
  <c r="AL8" i="1"/>
  <c r="AL7" i="1"/>
  <c r="AL6" i="1"/>
  <c r="AL5" i="1"/>
  <c r="AJ4" i="1"/>
  <c r="AI4" i="1"/>
  <c r="AH4" i="1"/>
  <c r="AH28" i="1" s="1"/>
  <c r="AG4" i="1"/>
  <c r="AG28" i="1" s="1"/>
  <c r="AF4" i="1"/>
  <c r="AE4" i="1"/>
  <c r="AD4" i="1"/>
  <c r="AD28" i="1" s="1"/>
  <c r="AC4" i="1"/>
  <c r="AC28" i="1" s="1"/>
  <c r="AB4" i="1"/>
  <c r="AA4" i="1"/>
  <c r="Z4" i="1"/>
  <c r="Z28" i="1" s="1"/>
  <c r="Y4" i="1"/>
  <c r="Y28" i="1" s="1"/>
  <c r="X4" i="1"/>
  <c r="W4" i="1"/>
  <c r="V4" i="1"/>
  <c r="V28" i="1" s="1"/>
  <c r="U4" i="1"/>
  <c r="U28" i="1" s="1"/>
  <c r="T4" i="1"/>
  <c r="S4" i="1"/>
  <c r="R4" i="1"/>
  <c r="R28" i="1" s="1"/>
  <c r="Q4" i="1"/>
  <c r="Q28" i="1" s="1"/>
  <c r="P4" i="1"/>
  <c r="O4" i="1"/>
  <c r="N4" i="1"/>
  <c r="N28" i="1" s="1"/>
  <c r="M4" i="1"/>
  <c r="M28" i="1" s="1"/>
  <c r="L4" i="1"/>
  <c r="K4" i="1"/>
  <c r="J4" i="1"/>
  <c r="J28" i="1" s="1"/>
  <c r="I4" i="1"/>
  <c r="I28" i="1" s="1"/>
  <c r="H4" i="1"/>
  <c r="G4" i="1"/>
  <c r="F4" i="1"/>
  <c r="F28" i="1" s="1"/>
  <c r="E4" i="1"/>
  <c r="E28" i="1" s="1"/>
  <c r="D4" i="1"/>
  <c r="C4" i="1"/>
  <c r="N32" i="1" l="1"/>
  <c r="N33" i="1" s="1"/>
  <c r="Z32" i="1"/>
  <c r="Z33" i="1" s="1"/>
  <c r="AH32" i="1"/>
  <c r="AH33" i="1" s="1"/>
  <c r="G28" i="1"/>
  <c r="K28" i="1"/>
  <c r="O28" i="1"/>
  <c r="S28" i="1"/>
  <c r="W28" i="1"/>
  <c r="AA28" i="1"/>
  <c r="AE28" i="1"/>
  <c r="AI28" i="1"/>
  <c r="AF28" i="1"/>
  <c r="AJ28" i="1"/>
  <c r="V32" i="1"/>
  <c r="V33" i="1" s="1"/>
  <c r="T28" i="1"/>
  <c r="X28" i="1"/>
  <c r="AB28" i="1"/>
  <c r="AL15" i="1"/>
  <c r="D25" i="1"/>
  <c r="H28" i="1"/>
  <c r="L28" i="1"/>
  <c r="P28" i="1"/>
  <c r="R32" i="1"/>
  <c r="R33" i="1" s="1"/>
  <c r="AD32" i="1"/>
  <c r="AD33" i="1" s="1"/>
  <c r="M32" i="1"/>
  <c r="Q32" i="1"/>
  <c r="Q33" i="1" s="1"/>
  <c r="U32" i="1"/>
  <c r="U33" i="1" s="1"/>
  <c r="Y32" i="1"/>
  <c r="Y33" i="1" s="1"/>
  <c r="AC32" i="1"/>
  <c r="AC33" i="1" s="1"/>
  <c r="AG32" i="1"/>
  <c r="AG33" i="1" s="1"/>
  <c r="D35" i="1"/>
  <c r="E35" i="1" s="1"/>
  <c r="F35" i="1" s="1"/>
  <c r="G35" i="1" s="1"/>
  <c r="H35" i="1" s="1"/>
  <c r="I35" i="1" s="1"/>
  <c r="J35" i="1" s="1"/>
  <c r="K35" i="1" s="1"/>
  <c r="L35" i="1" s="1"/>
  <c r="C25" i="1"/>
  <c r="AL4" i="1"/>
  <c r="T32" i="1" l="1"/>
  <c r="T33" i="1" s="1"/>
  <c r="AJ32" i="1"/>
  <c r="AJ33" i="1" s="1"/>
  <c r="W32" i="1"/>
  <c r="W33" i="1" s="1"/>
  <c r="M33" i="1"/>
  <c r="AE32" i="1"/>
  <c r="AE33" i="1" s="1"/>
  <c r="O32" i="1"/>
  <c r="O33" i="1" s="1"/>
  <c r="AB32" i="1"/>
  <c r="AB33" i="1" s="1"/>
  <c r="C26" i="1"/>
  <c r="AL25" i="1"/>
  <c r="P32" i="1"/>
  <c r="P33" i="1" s="1"/>
  <c r="X32" i="1"/>
  <c r="X33" i="1" s="1"/>
  <c r="AA32" i="1"/>
  <c r="AA33" i="1" s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D28" i="1"/>
  <c r="AF32" i="1"/>
  <c r="AF33" i="1" s="1"/>
  <c r="AI32" i="1"/>
  <c r="AI33" i="1" s="1"/>
  <c r="S32" i="1"/>
  <c r="S33" i="1" s="1"/>
  <c r="C28" i="1"/>
  <c r="O35" i="1" l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L32" i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L28" i="1"/>
  <c r="AL26" i="1"/>
  <c r="M35" i="1"/>
  <c r="N35" i="1" s="1"/>
  <c r="AL33" i="1"/>
</calcChain>
</file>

<file path=xl/sharedStrings.xml><?xml version="1.0" encoding="utf-8"?>
<sst xmlns="http://schemas.openxmlformats.org/spreadsheetml/2006/main" count="76" uniqueCount="63">
  <si>
    <t>Description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</si>
  <si>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</si>
  <si>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</si>
  <si>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</si>
  <si>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</si>
  <si>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</si>
  <si>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</si>
  <si>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</si>
  <si>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</si>
  <si>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</si>
  <si>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</si>
  <si>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</si>
  <si>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</si>
  <si>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Jun</t>
  </si>
  <si>
    <t>Jul</t>
  </si>
  <si>
    <t>Ago</t>
  </si>
  <si>
    <t>Sep</t>
  </si>
  <si>
    <t>Oct</t>
  </si>
  <si>
    <t>Nov</t>
  </si>
  <si>
    <t>Dic</t>
  </si>
  <si>
    <t>Jan</t>
  </si>
  <si>
    <t>Feb</t>
  </si>
  <si>
    <t>Mar</t>
  </si>
  <si>
    <t>Abr</t>
  </si>
  <si>
    <t>TOTAL</t>
  </si>
  <si>
    <t>RESTAURANTS.com</t>
  </si>
  <si>
    <t>Google Adsense</t>
  </si>
  <si>
    <t>Google ADX</t>
  </si>
  <si>
    <t>Freestar</t>
  </si>
  <si>
    <t>Operative Costs</t>
  </si>
  <si>
    <t>Rent and services</t>
  </si>
  <si>
    <t>Parking services</t>
  </si>
  <si>
    <t>Hosting services</t>
  </si>
  <si>
    <t>Salaries</t>
  </si>
  <si>
    <t>Operation management</t>
  </si>
  <si>
    <t>PMO</t>
  </si>
  <si>
    <t>Maria Jose Figueroa</t>
  </si>
  <si>
    <t>CTO / Backend Developer</t>
  </si>
  <si>
    <t>Carlos Narez</t>
  </si>
  <si>
    <t>Backend Developer</t>
  </si>
  <si>
    <t>Mahatma Marroquín</t>
  </si>
  <si>
    <t>Frontend Developer</t>
  </si>
  <si>
    <t>Marvin Soto</t>
  </si>
  <si>
    <t>Designer</t>
  </si>
  <si>
    <t>Alex Flores</t>
  </si>
  <si>
    <t>SysAdmin (Staff)</t>
  </si>
  <si>
    <t>-</t>
  </si>
  <si>
    <t>Content / Data Base</t>
  </si>
  <si>
    <t>Online Marketing (Facebook)</t>
  </si>
  <si>
    <t>Accumulated Costs</t>
  </si>
  <si>
    <t>x</t>
  </si>
  <si>
    <t>Profit/Deficit</t>
  </si>
  <si>
    <t>Profit/Deficit Accumulated</t>
  </si>
  <si>
    <t>Total Investment</t>
  </si>
  <si>
    <t>Matias Lump Sum Investments</t>
  </si>
  <si>
    <t>Matias Monthly Additional Investments</t>
  </si>
  <si>
    <t>Total Invested by Matias</t>
  </si>
  <si>
    <t>Total Income</t>
  </si>
  <si>
    <t>Total Operating Costs</t>
  </si>
  <si>
    <t>Total Salaries/Consultants</t>
  </si>
  <si>
    <t>Total Costs</t>
  </si>
  <si>
    <t>INCOME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</si>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</sst>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540A]* #,##0.00_);_([$$-540A]* \(#,##0.00\);_([$$-540A]* &quot;-&quot;??_);_(@_)"/>
  </numFmts>
  <fonts count="12">
    <font>
      <sz val="11"/>
      <color rgb="FF000000"/>
      <name val="Calibri"/>
    </font>
    <font>
      <b/>
      <sz val="11"/>
      <name val="Calibri"/>
    </font>
    <font>
      <b/>
      <i/>
      <sz val="10"/>
      <name val="Calibri"/>
    </font>
    <font>
      <b/>
      <sz val="11"/>
      <color rgb="FF000000"/>
      <name val="Calibri"/>
    </font>
    <font>
      <b/>
      <sz val="16"/>
      <name val="Calibri"/>
    </font>
    <font>
      <sz val="11"/>
      <name val="Calibri"/>
    </font>
    <font>
      <b/>
      <sz val="16"/>
      <color rgb="FF000000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b/>
      <sz val="12"/>
      <color rgb="FF000000"/>
      <name val="Calibri"/>
    </font>
    <font>
      <b/>
      <i/>
      <sz val="12"/>
      <color rgb="FF000000"/>
      <name val="Calibri"/>
    </font>
    <font>
      <sz val="12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164" fontId="0" fillId="0" borderId="0"/>
  </cellStyleXfs>
  <cellXfs count="51">
    <xf numFmtId="164" fontId="0" fillId="0" borderId="0" xfId="0" applyNumberFormat="1" applyFont="1" applyAlignment="1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right"/>
    </xf>
    <xf numFmtId="164" fontId="7" fillId="4" borderId="8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right"/>
    </xf>
    <xf numFmtId="164" fontId="7" fillId="5" borderId="8" xfId="0" applyNumberFormat="1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right"/>
    </xf>
    <xf numFmtId="164" fontId="7" fillId="6" borderId="13" xfId="0" applyNumberFormat="1" applyFont="1" applyFill="1" applyBorder="1" applyAlignment="1">
      <alignment horizontal="right"/>
    </xf>
    <xf numFmtId="164" fontId="0" fillId="6" borderId="13" xfId="0" applyNumberFormat="1" applyFont="1" applyFill="1" applyBorder="1"/>
    <xf numFmtId="164" fontId="9" fillId="7" borderId="8" xfId="0" applyNumberFormat="1" applyFont="1" applyFill="1" applyBorder="1" applyAlignment="1">
      <alignment horizontal="center"/>
    </xf>
    <xf numFmtId="164" fontId="10" fillId="7" borderId="8" xfId="0" applyNumberFormat="1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3" borderId="8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9" fillId="8" borderId="19" xfId="0" applyNumberFormat="1" applyFont="1" applyFill="1" applyBorder="1" applyAlignment="1">
      <alignment horizontal="right"/>
    </xf>
    <xf numFmtId="164" fontId="10" fillId="8" borderId="20" xfId="0" applyNumberFormat="1" applyFont="1" applyFill="1" applyBorder="1" applyAlignment="1">
      <alignment horizontal="center"/>
    </xf>
    <xf numFmtId="164" fontId="9" fillId="8" borderId="20" xfId="0" applyNumberFormat="1" applyFont="1" applyFill="1" applyBorder="1" applyAlignment="1">
      <alignment horizontal="center"/>
    </xf>
    <xf numFmtId="164" fontId="9" fillId="8" borderId="20" xfId="0" applyNumberFormat="1" applyFont="1" applyFill="1" applyBorder="1"/>
    <xf numFmtId="164" fontId="9" fillId="8" borderId="21" xfId="0" applyNumberFormat="1" applyFont="1" applyFill="1" applyBorder="1"/>
    <xf numFmtId="164" fontId="11" fillId="8" borderId="20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164" fontId="3" fillId="5" borderId="9" xfId="0" applyNumberFormat="1" applyFont="1" applyFill="1" applyBorder="1" applyAlignment="1">
      <alignment horizontal="center"/>
    </xf>
    <xf numFmtId="0" fontId="5" fillId="0" borderId="10" xfId="0" applyNumberFormat="1" applyFont="1" applyBorder="1"/>
    <xf numFmtId="0" fontId="5" fillId="0" borderId="11" xfId="0" applyNumberFormat="1" applyFont="1" applyBorder="1"/>
    <xf numFmtId="164" fontId="3" fillId="3" borderId="3" xfId="0" applyNumberFormat="1" applyFont="1" applyFill="1" applyBorder="1" applyAlignment="1">
      <alignment horizontal="center" vertical="center"/>
    </xf>
    <xf numFmtId="0" fontId="5" fillId="0" borderId="7" xfId="0" applyNumberFormat="1" applyFont="1" applyBorder="1"/>
    <xf numFmtId="164" fontId="6" fillId="2" borderId="4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0"/>
  <sheetViews>
    <sheetView tabSelected="1" workbookViewId="0">
      <pane xSplit="1" ySplit="3" topLeftCell="AH6" activePane="bottomRight" state="frozen"/>
      <selection pane="topRight" activeCell="B1" sqref="B1"/>
      <selection pane="bottomLeft" activeCell="A4" sqref="A4"/>
      <selection pane="bottomRight" activeCell="AK33" sqref="AK33"/>
    </sheetView>
  </sheetViews>
  <sheetFormatPr defaultColWidth="14.453125" defaultRowHeight="15" customHeight="1"/>
  <cols>
    <col min="1" max="1" width="50.26953125" customWidth="1"/>
    <col min="2" max="2" width="19.26953125" customWidth="1"/>
    <col min="3" max="3" width="14.453125" customWidth="1"/>
    <col min="4" max="36" width="15.453125" customWidth="1"/>
    <col min="37" max="37" width="4.08984375" customWidth="1"/>
    <col min="38" max="38" width="15" customWidth="1"/>
  </cols>
  <sheetData>
    <row r="1" spans="1:38" ht="14.5">
      <c r="A1" s="1" t="s">
        <v>0</v>
      </c>
      <c r="B1" s="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</v>
      </c>
      <c r="P1" s="1" t="s">
        <v>2</v>
      </c>
      <c r="Q1" s="1" t="s">
        <v>3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3</v>
      </c>
      <c r="AD1" s="3" t="s">
        <v>13</v>
      </c>
      <c r="AE1" s="3" t="s">
        <v>14</v>
      </c>
      <c r="AF1" s="3" t="s">
        <v>15</v>
      </c>
      <c r="AG1" s="4" t="s">
        <v>16</v>
      </c>
      <c r="AH1" s="4" t="s">
        <v>17</v>
      </c>
      <c r="AI1" s="4" t="s">
        <v>18</v>
      </c>
      <c r="AJ1" s="4" t="s">
        <v>19</v>
      </c>
      <c r="AK1" s="5"/>
      <c r="AL1" s="47" t="s">
        <v>24</v>
      </c>
    </row>
    <row r="2" spans="1:38" ht="2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/>
      <c r="AL2" s="48"/>
    </row>
    <row r="3" spans="1:38" ht="21">
      <c r="A3" s="50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3"/>
      <c r="AA3" s="7"/>
      <c r="AB3" s="7"/>
      <c r="AC3" s="7"/>
      <c r="AD3" s="7"/>
      <c r="AE3" s="7"/>
      <c r="AF3" s="7"/>
      <c r="AG3" s="7"/>
      <c r="AH3" s="7"/>
      <c r="AI3" s="7"/>
      <c r="AJ3" s="7"/>
      <c r="AK3" s="5"/>
      <c r="AL3" s="8"/>
    </row>
    <row r="4" spans="1:38" ht="14.5">
      <c r="A4" s="9" t="s">
        <v>57</v>
      </c>
      <c r="B4" s="10"/>
      <c r="C4" s="11">
        <f t="shared" ref="C4:AJ4" si="0">SUM(C5:C7)</f>
        <v>0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1">
        <f t="shared" si="0"/>
        <v>0</v>
      </c>
      <c r="P4" s="11">
        <f t="shared" si="0"/>
        <v>0</v>
      </c>
      <c r="Q4" s="11">
        <f t="shared" si="0"/>
        <v>0</v>
      </c>
      <c r="R4" s="11">
        <f t="shared" si="0"/>
        <v>0</v>
      </c>
      <c r="S4" s="11">
        <f t="shared" si="0"/>
        <v>0</v>
      </c>
      <c r="T4" s="11">
        <f t="shared" si="0"/>
        <v>0</v>
      </c>
      <c r="U4" s="11">
        <f t="shared" si="0"/>
        <v>1103.94</v>
      </c>
      <c r="V4" s="11">
        <f t="shared" si="0"/>
        <v>2856.58</v>
      </c>
      <c r="W4" s="11">
        <f t="shared" si="0"/>
        <v>4611.72</v>
      </c>
      <c r="X4" s="11">
        <f t="shared" si="0"/>
        <v>3639.12</v>
      </c>
      <c r="Y4" s="11">
        <f t="shared" si="0"/>
        <v>3071.14</v>
      </c>
      <c r="Z4" s="11">
        <f t="shared" si="0"/>
        <v>4129.66</v>
      </c>
      <c r="AA4" s="11">
        <f t="shared" si="0"/>
        <v>5355.15</v>
      </c>
      <c r="AB4" s="11">
        <f t="shared" si="0"/>
        <v>4941.5200000000004</v>
      </c>
      <c r="AC4" s="11">
        <f t="shared" si="0"/>
        <v>4750.3100000000004</v>
      </c>
      <c r="AD4" s="11">
        <f t="shared" si="0"/>
        <v>4691.67</v>
      </c>
      <c r="AE4" s="11">
        <f t="shared" si="0"/>
        <v>7401.5300000000007</v>
      </c>
      <c r="AF4" s="11">
        <f t="shared" si="0"/>
        <v>7017.4</v>
      </c>
      <c r="AG4" s="11">
        <f t="shared" si="0"/>
        <v>6065.36</v>
      </c>
      <c r="AH4" s="11">
        <f t="shared" si="0"/>
        <v>4535.37</v>
      </c>
      <c r="AI4" s="11">
        <f t="shared" si="0"/>
        <v>4652.28</v>
      </c>
      <c r="AJ4" s="11">
        <f t="shared" si="0"/>
        <v>6886.02</v>
      </c>
      <c r="AK4" s="5"/>
      <c r="AL4" s="12">
        <f t="shared" ref="AL4:AL28" si="1">SUM(C4:AJ4)</f>
        <v>75708.77</v>
      </c>
    </row>
    <row r="5" spans="1:38" ht="14.5">
      <c r="A5" s="5" t="s">
        <v>26</v>
      </c>
      <c r="B5" s="13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1061.3800000000001</v>
      </c>
      <c r="W5" s="5">
        <v>2305.86</v>
      </c>
      <c r="X5" s="5">
        <v>1244.83</v>
      </c>
      <c r="Y5" s="5">
        <v>1179.1199999999999</v>
      </c>
      <c r="Z5" s="5">
        <v>1957.02</v>
      </c>
      <c r="AA5" s="5">
        <v>3075.81</v>
      </c>
      <c r="AB5" s="5">
        <v>2049.58</v>
      </c>
      <c r="AC5" s="5">
        <v>0</v>
      </c>
      <c r="AD5" s="5">
        <v>921.74</v>
      </c>
      <c r="AE5" s="5">
        <v>2832.03</v>
      </c>
      <c r="AF5" s="14">
        <v>2429.83</v>
      </c>
      <c r="AG5" s="14">
        <v>2714.93</v>
      </c>
      <c r="AH5" s="14">
        <v>1949.34</v>
      </c>
      <c r="AI5" s="14">
        <v>1518.01</v>
      </c>
      <c r="AJ5" s="14">
        <v>268.97000000000003</v>
      </c>
      <c r="AK5" s="5"/>
      <c r="AL5" s="8">
        <f t="shared" si="1"/>
        <v>25508.449999999997</v>
      </c>
    </row>
    <row r="6" spans="1:38" ht="14.5">
      <c r="A6" s="5" t="s">
        <v>27</v>
      </c>
      <c r="B6" s="13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1103.94</v>
      </c>
      <c r="V6" s="5">
        <v>1795.2</v>
      </c>
      <c r="W6" s="5">
        <v>2305.86</v>
      </c>
      <c r="X6" s="5">
        <v>2394.29</v>
      </c>
      <c r="Y6" s="5">
        <v>1892.02</v>
      </c>
      <c r="Z6" s="5">
        <v>2172.64</v>
      </c>
      <c r="AA6" s="5">
        <v>2279.34</v>
      </c>
      <c r="AB6" s="5">
        <v>2111.2600000000002</v>
      </c>
      <c r="AC6" s="5">
        <v>0</v>
      </c>
      <c r="AD6" s="5">
        <v>1135.74</v>
      </c>
      <c r="AE6" s="5">
        <v>4569.5</v>
      </c>
      <c r="AF6" s="14">
        <v>4587.57</v>
      </c>
      <c r="AG6" s="14">
        <v>3350.43</v>
      </c>
      <c r="AH6" s="14">
        <v>2586.0300000000002</v>
      </c>
      <c r="AI6" s="14">
        <v>3134.27</v>
      </c>
      <c r="AJ6" s="14">
        <v>566.47</v>
      </c>
      <c r="AK6" s="5"/>
      <c r="AL6" s="8">
        <f t="shared" si="1"/>
        <v>35984.559999999998</v>
      </c>
    </row>
    <row r="7" spans="1:38" ht="14.5">
      <c r="A7" s="5" t="s">
        <v>28</v>
      </c>
      <c r="B7" s="13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/>
      <c r="Z7" s="5">
        <v>0</v>
      </c>
      <c r="AA7" s="5">
        <v>0</v>
      </c>
      <c r="AB7" s="5">
        <v>780.68</v>
      </c>
      <c r="AC7" s="5">
        <v>4750.3100000000004</v>
      </c>
      <c r="AD7" s="5">
        <v>2634.19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14">
        <v>6050.58</v>
      </c>
      <c r="AK7" s="5"/>
      <c r="AL7" s="8">
        <f t="shared" si="1"/>
        <v>14215.76</v>
      </c>
    </row>
    <row r="8" spans="1:38" ht="21">
      <c r="A8" s="49" t="s">
        <v>62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5"/>
      <c r="AL8" s="8">
        <f t="shared" si="1"/>
        <v>0</v>
      </c>
    </row>
    <row r="9" spans="1:38" ht="14.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5"/>
      <c r="AL9" s="8">
        <f t="shared" si="1"/>
        <v>0</v>
      </c>
    </row>
    <row r="10" spans="1:38" ht="14.5">
      <c r="A10" s="17" t="s">
        <v>58</v>
      </c>
      <c r="B10" s="18"/>
      <c r="C10" s="19">
        <f t="shared" ref="C10:AJ10" si="2">SUM(C11:C13)</f>
        <v>2303</v>
      </c>
      <c r="D10" s="19">
        <f t="shared" si="2"/>
        <v>2303</v>
      </c>
      <c r="E10" s="19">
        <f t="shared" si="2"/>
        <v>2303</v>
      </c>
      <c r="F10" s="19">
        <f t="shared" si="2"/>
        <v>2303</v>
      </c>
      <c r="G10" s="19">
        <f t="shared" si="2"/>
        <v>2303</v>
      </c>
      <c r="H10" s="19">
        <f t="shared" si="2"/>
        <v>2303</v>
      </c>
      <c r="I10" s="19">
        <f t="shared" si="2"/>
        <v>2303</v>
      </c>
      <c r="J10" s="19">
        <f t="shared" si="2"/>
        <v>2303</v>
      </c>
      <c r="K10" s="19">
        <f t="shared" si="2"/>
        <v>2560.0299999999997</v>
      </c>
      <c r="L10" s="19">
        <f t="shared" si="2"/>
        <v>2926.38</v>
      </c>
      <c r="M10" s="19">
        <f t="shared" si="2"/>
        <v>2953</v>
      </c>
      <c r="N10" s="19">
        <f t="shared" si="2"/>
        <v>2953</v>
      </c>
      <c r="O10" s="19">
        <f t="shared" si="2"/>
        <v>2953</v>
      </c>
      <c r="P10" s="19">
        <f t="shared" si="2"/>
        <v>2953</v>
      </c>
      <c r="Q10" s="19">
        <f t="shared" si="2"/>
        <v>2953</v>
      </c>
      <c r="R10" s="19">
        <f t="shared" si="2"/>
        <v>2650</v>
      </c>
      <c r="S10" s="19">
        <f t="shared" si="2"/>
        <v>650</v>
      </c>
      <c r="T10" s="19">
        <f t="shared" si="2"/>
        <v>650</v>
      </c>
      <c r="U10" s="19">
        <f t="shared" si="2"/>
        <v>650</v>
      </c>
      <c r="V10" s="19">
        <f t="shared" si="2"/>
        <v>650</v>
      </c>
      <c r="W10" s="19">
        <f t="shared" si="2"/>
        <v>650</v>
      </c>
      <c r="X10" s="19">
        <f t="shared" si="2"/>
        <v>650</v>
      </c>
      <c r="Y10" s="19">
        <f t="shared" si="2"/>
        <v>650</v>
      </c>
      <c r="Z10" s="19">
        <f t="shared" si="2"/>
        <v>650</v>
      </c>
      <c r="AA10" s="19">
        <f t="shared" si="2"/>
        <v>650</v>
      </c>
      <c r="AB10" s="19">
        <f t="shared" si="2"/>
        <v>650</v>
      </c>
      <c r="AC10" s="19">
        <f t="shared" si="2"/>
        <v>650</v>
      </c>
      <c r="AD10" s="19">
        <f t="shared" si="2"/>
        <v>650</v>
      </c>
      <c r="AE10" s="19">
        <f t="shared" si="2"/>
        <v>650</v>
      </c>
      <c r="AF10" s="19">
        <f t="shared" si="2"/>
        <v>650</v>
      </c>
      <c r="AG10" s="19">
        <f t="shared" si="2"/>
        <v>650</v>
      </c>
      <c r="AH10" s="19">
        <f t="shared" si="2"/>
        <v>650</v>
      </c>
      <c r="AI10" s="19">
        <f t="shared" si="2"/>
        <v>650</v>
      </c>
      <c r="AJ10" s="19">
        <f t="shared" si="2"/>
        <v>650</v>
      </c>
      <c r="AK10" s="5"/>
      <c r="AL10" s="12">
        <f t="shared" si="1"/>
        <v>53025.41</v>
      </c>
    </row>
    <row r="11" spans="1:38" ht="14.5">
      <c r="A11" s="5" t="s">
        <v>30</v>
      </c>
      <c r="B11" s="13"/>
      <c r="C11" s="5">
        <v>2000</v>
      </c>
      <c r="D11" s="5">
        <v>2000</v>
      </c>
      <c r="E11" s="5">
        <v>2000</v>
      </c>
      <c r="F11" s="5">
        <v>2000</v>
      </c>
      <c r="G11" s="5">
        <v>2000</v>
      </c>
      <c r="H11" s="5">
        <v>2000</v>
      </c>
      <c r="I11" s="5">
        <v>2000</v>
      </c>
      <c r="J11" s="5">
        <v>2000</v>
      </c>
      <c r="K11" s="5">
        <v>2000</v>
      </c>
      <c r="L11" s="5">
        <v>2000</v>
      </c>
      <c r="M11" s="5">
        <v>2000</v>
      </c>
      <c r="N11" s="5">
        <v>2000</v>
      </c>
      <c r="O11" s="5">
        <v>2000</v>
      </c>
      <c r="P11" s="5">
        <v>2000</v>
      </c>
      <c r="Q11" s="5">
        <v>2000</v>
      </c>
      <c r="R11" s="5">
        <v>2000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/>
      <c r="AL11" s="8">
        <f t="shared" si="1"/>
        <v>32000</v>
      </c>
    </row>
    <row r="12" spans="1:38" ht="14.5">
      <c r="A12" s="5" t="s">
        <v>31</v>
      </c>
      <c r="B12" s="13"/>
      <c r="C12" s="5">
        <f t="shared" ref="C12:Q12" si="3">24+24+49+24+24+104+54</f>
        <v>303</v>
      </c>
      <c r="D12" s="5">
        <f t="shared" si="3"/>
        <v>303</v>
      </c>
      <c r="E12" s="5">
        <f t="shared" si="3"/>
        <v>303</v>
      </c>
      <c r="F12" s="5">
        <f t="shared" si="3"/>
        <v>303</v>
      </c>
      <c r="G12" s="5">
        <f t="shared" si="3"/>
        <v>303</v>
      </c>
      <c r="H12" s="5">
        <f t="shared" si="3"/>
        <v>303</v>
      </c>
      <c r="I12" s="5">
        <f t="shared" si="3"/>
        <v>303</v>
      </c>
      <c r="J12" s="5">
        <f t="shared" si="3"/>
        <v>303</v>
      </c>
      <c r="K12" s="5">
        <f t="shared" si="3"/>
        <v>303</v>
      </c>
      <c r="L12" s="5">
        <f t="shared" si="3"/>
        <v>303</v>
      </c>
      <c r="M12" s="5">
        <f t="shared" si="3"/>
        <v>303</v>
      </c>
      <c r="N12" s="5">
        <f t="shared" si="3"/>
        <v>303</v>
      </c>
      <c r="O12" s="5">
        <f t="shared" si="3"/>
        <v>303</v>
      </c>
      <c r="P12" s="5">
        <f t="shared" si="3"/>
        <v>303</v>
      </c>
      <c r="Q12" s="5">
        <f t="shared" si="3"/>
        <v>303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/>
      <c r="AL12" s="8">
        <f t="shared" si="1"/>
        <v>4545</v>
      </c>
    </row>
    <row r="13" spans="1:38" ht="14.5">
      <c r="A13" s="5" t="s">
        <v>32</v>
      </c>
      <c r="B13" s="13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257.02999999999997</v>
      </c>
      <c r="L13" s="5">
        <v>623.38</v>
      </c>
      <c r="M13" s="5">
        <v>650</v>
      </c>
      <c r="N13" s="5">
        <v>650</v>
      </c>
      <c r="O13" s="5">
        <v>650</v>
      </c>
      <c r="P13" s="5">
        <v>650</v>
      </c>
      <c r="Q13" s="5">
        <v>650</v>
      </c>
      <c r="R13" s="5">
        <v>650</v>
      </c>
      <c r="S13" s="5">
        <v>650</v>
      </c>
      <c r="T13" s="5">
        <v>650</v>
      </c>
      <c r="U13" s="5">
        <v>650</v>
      </c>
      <c r="V13" s="5">
        <v>650</v>
      </c>
      <c r="W13" s="5">
        <v>650</v>
      </c>
      <c r="X13" s="5">
        <v>650</v>
      </c>
      <c r="Y13" s="5">
        <v>650</v>
      </c>
      <c r="Z13" s="5">
        <v>650</v>
      </c>
      <c r="AA13" s="5">
        <v>650</v>
      </c>
      <c r="AB13" s="5">
        <v>650</v>
      </c>
      <c r="AC13" s="5">
        <v>650</v>
      </c>
      <c r="AD13" s="5">
        <v>650</v>
      </c>
      <c r="AE13" s="5">
        <v>650</v>
      </c>
      <c r="AF13" s="14">
        <v>650</v>
      </c>
      <c r="AG13" s="14">
        <v>650</v>
      </c>
      <c r="AH13" s="14">
        <v>650</v>
      </c>
      <c r="AI13" s="14">
        <v>650</v>
      </c>
      <c r="AJ13" s="14">
        <v>650</v>
      </c>
      <c r="AK13" s="5"/>
      <c r="AL13" s="8">
        <f t="shared" si="1"/>
        <v>16480.41</v>
      </c>
    </row>
    <row r="14" spans="1:38" ht="14.5">
      <c r="A14" s="44" t="s">
        <v>33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5"/>
      <c r="AL14" s="8">
        <f t="shared" si="1"/>
        <v>0</v>
      </c>
    </row>
    <row r="15" spans="1:38" ht="14.5">
      <c r="A15" s="17" t="s">
        <v>59</v>
      </c>
      <c r="B15" s="18"/>
      <c r="C15" s="19">
        <f t="shared" ref="C15:AJ15" si="4">SUM(C16:C24)</f>
        <v>12087.187625</v>
      </c>
      <c r="D15" s="19">
        <f t="shared" si="4"/>
        <v>12087.187625</v>
      </c>
      <c r="E15" s="19">
        <f t="shared" si="4"/>
        <v>12087.187625</v>
      </c>
      <c r="F15" s="19">
        <f t="shared" si="4"/>
        <v>12087.187625</v>
      </c>
      <c r="G15" s="19">
        <f t="shared" si="4"/>
        <v>15336.791423000001</v>
      </c>
      <c r="H15" s="19">
        <f t="shared" si="4"/>
        <v>14336.791423000001</v>
      </c>
      <c r="I15" s="19">
        <f t="shared" si="4"/>
        <v>14546.797423000002</v>
      </c>
      <c r="J15" s="19">
        <f t="shared" si="4"/>
        <v>13546.797423000002</v>
      </c>
      <c r="K15" s="19">
        <f t="shared" si="4"/>
        <v>13628.037423000002</v>
      </c>
      <c r="L15" s="19">
        <f t="shared" si="4"/>
        <v>12309.564423000002</v>
      </c>
      <c r="M15" s="19">
        <f t="shared" si="4"/>
        <v>7357.775541</v>
      </c>
      <c r="N15" s="19">
        <f t="shared" si="4"/>
        <v>6280.4442705000001</v>
      </c>
      <c r="O15" s="19">
        <f t="shared" si="4"/>
        <v>5165.9112705000007</v>
      </c>
      <c r="P15" s="19">
        <f t="shared" si="4"/>
        <v>4051.3812705</v>
      </c>
      <c r="Q15" s="19">
        <f t="shared" si="4"/>
        <v>1677.3312705000001</v>
      </c>
      <c r="R15" s="19">
        <f t="shared" si="4"/>
        <v>600</v>
      </c>
      <c r="S15" s="19">
        <f t="shared" si="4"/>
        <v>600</v>
      </c>
      <c r="T15" s="19">
        <f t="shared" si="4"/>
        <v>0</v>
      </c>
      <c r="U15" s="19">
        <f t="shared" si="4"/>
        <v>0</v>
      </c>
      <c r="V15" s="19">
        <f t="shared" si="4"/>
        <v>100</v>
      </c>
      <c r="W15" s="19">
        <f t="shared" si="4"/>
        <v>183</v>
      </c>
      <c r="X15" s="19">
        <f t="shared" si="4"/>
        <v>100</v>
      </c>
      <c r="Y15" s="19">
        <f t="shared" si="4"/>
        <v>100</v>
      </c>
      <c r="Z15" s="19">
        <f t="shared" si="4"/>
        <v>518</v>
      </c>
      <c r="AA15" s="19">
        <f t="shared" si="4"/>
        <v>119.25</v>
      </c>
      <c r="AB15" s="19">
        <f t="shared" si="4"/>
        <v>281.5</v>
      </c>
      <c r="AC15" s="19">
        <f t="shared" si="4"/>
        <v>144</v>
      </c>
      <c r="AD15" s="19">
        <f t="shared" si="4"/>
        <v>122</v>
      </c>
      <c r="AE15" s="19">
        <f t="shared" si="4"/>
        <v>0</v>
      </c>
      <c r="AF15" s="19">
        <f t="shared" si="4"/>
        <v>0</v>
      </c>
      <c r="AG15" s="19">
        <f t="shared" si="4"/>
        <v>0</v>
      </c>
      <c r="AH15" s="19">
        <f t="shared" si="4"/>
        <v>0</v>
      </c>
      <c r="AI15" s="19">
        <f t="shared" si="4"/>
        <v>0</v>
      </c>
      <c r="AJ15" s="19">
        <f t="shared" si="4"/>
        <v>0</v>
      </c>
      <c r="AK15" s="5"/>
      <c r="AL15" s="12">
        <f t="shared" si="1"/>
        <v>159454.12366099999</v>
      </c>
    </row>
    <row r="16" spans="1:38" ht="14.5">
      <c r="A16" s="5" t="s">
        <v>34</v>
      </c>
      <c r="B16" s="13"/>
      <c r="C16" s="5">
        <v>1000</v>
      </c>
      <c r="D16" s="5">
        <v>1000</v>
      </c>
      <c r="E16" s="5">
        <v>1000</v>
      </c>
      <c r="F16" s="5">
        <v>1000</v>
      </c>
      <c r="G16" s="5">
        <v>1000</v>
      </c>
      <c r="H16" s="5">
        <v>1000</v>
      </c>
      <c r="I16" s="5">
        <v>1000</v>
      </c>
      <c r="J16" s="5">
        <v>1000</v>
      </c>
      <c r="K16" s="5">
        <v>1000</v>
      </c>
      <c r="L16" s="5">
        <v>1000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/>
      <c r="AL16" s="8">
        <f t="shared" si="1"/>
        <v>10000</v>
      </c>
    </row>
    <row r="17" spans="1:38" ht="14.5">
      <c r="A17" s="5" t="s">
        <v>35</v>
      </c>
      <c r="B17" s="13" t="s">
        <v>36</v>
      </c>
      <c r="C17" s="5">
        <f t="shared" ref="C17:F17" si="5">(1653.75*1.1667)+24</f>
        <v>1953.4301250000001</v>
      </c>
      <c r="D17" s="5">
        <f t="shared" si="5"/>
        <v>1953.4301250000001</v>
      </c>
      <c r="E17" s="5">
        <f t="shared" si="5"/>
        <v>1953.4301250000001</v>
      </c>
      <c r="F17" s="5">
        <f t="shared" si="5"/>
        <v>1953.4301250000001</v>
      </c>
      <c r="G17" s="5">
        <f t="shared" ref="G17:L17" si="6">(1736.44*1.1667)+24</f>
        <v>2049.9045480000004</v>
      </c>
      <c r="H17" s="5">
        <f t="shared" si="6"/>
        <v>2049.9045480000004</v>
      </c>
      <c r="I17" s="5">
        <f t="shared" si="6"/>
        <v>2049.9045480000004</v>
      </c>
      <c r="J17" s="5">
        <f t="shared" si="6"/>
        <v>2049.9045480000004</v>
      </c>
      <c r="K17" s="5">
        <f t="shared" si="6"/>
        <v>2049.9045480000004</v>
      </c>
      <c r="L17" s="5">
        <f t="shared" si="6"/>
        <v>2049.9045480000004</v>
      </c>
      <c r="M17" s="5">
        <f>(1826.23*1.1667)+24</f>
        <v>2154.6625410000001</v>
      </c>
      <c r="N17" s="5">
        <f t="shared" ref="N17:Q17" si="7">((1826.23*1.1667)+24)*0.5</f>
        <v>1077.3312705000001</v>
      </c>
      <c r="O17" s="5">
        <f t="shared" si="7"/>
        <v>1077.3312705000001</v>
      </c>
      <c r="P17" s="5">
        <f t="shared" si="7"/>
        <v>1077.3312705000001</v>
      </c>
      <c r="Q17" s="5">
        <f t="shared" si="7"/>
        <v>1077.3312705000001</v>
      </c>
      <c r="R17" s="5">
        <v>0</v>
      </c>
      <c r="S17" s="5">
        <v>0</v>
      </c>
      <c r="T17" s="5">
        <v>0</v>
      </c>
      <c r="U17" s="5">
        <v>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/>
      <c r="AL17" s="8">
        <f t="shared" si="1"/>
        <v>27477.135410999999</v>
      </c>
    </row>
    <row r="18" spans="1:38" ht="14.5">
      <c r="A18" s="5" t="s">
        <v>37</v>
      </c>
      <c r="B18" s="13" t="s">
        <v>38</v>
      </c>
      <c r="C18" s="5">
        <f t="shared" ref="C18:F18" si="8">(2625*1.1667)+49</f>
        <v>3111.5875000000001</v>
      </c>
      <c r="D18" s="5">
        <f t="shared" si="8"/>
        <v>3111.5875000000001</v>
      </c>
      <c r="E18" s="5">
        <f t="shared" si="8"/>
        <v>3111.5875000000001</v>
      </c>
      <c r="F18" s="5">
        <f t="shared" si="8"/>
        <v>3111.5875000000001</v>
      </c>
      <c r="G18" s="5">
        <f t="shared" ref="G18:L18" si="9">(2756.25*1.1667)+49</f>
        <v>3264.7168750000001</v>
      </c>
      <c r="H18" s="5">
        <f t="shared" si="9"/>
        <v>3264.7168750000001</v>
      </c>
      <c r="I18" s="5">
        <f t="shared" si="9"/>
        <v>3264.7168750000001</v>
      </c>
      <c r="J18" s="5">
        <f t="shared" si="9"/>
        <v>3264.7168750000001</v>
      </c>
      <c r="K18" s="5">
        <f t="shared" si="9"/>
        <v>3264.7168750000001</v>
      </c>
      <c r="L18" s="5">
        <f t="shared" si="9"/>
        <v>3264.7168750000001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/>
      <c r="AL18" s="8">
        <f t="shared" si="1"/>
        <v>32034.651249999995</v>
      </c>
    </row>
    <row r="19" spans="1:38" ht="14.5">
      <c r="A19" s="5" t="s">
        <v>39</v>
      </c>
      <c r="B19" s="13" t="s">
        <v>40</v>
      </c>
      <c r="C19" s="5">
        <f t="shared" ref="C19:H19" si="10">(1800*1.1667)+24</f>
        <v>2124.06</v>
      </c>
      <c r="D19" s="5">
        <f t="shared" si="10"/>
        <v>2124.06</v>
      </c>
      <c r="E19" s="5">
        <f t="shared" si="10"/>
        <v>2124.06</v>
      </c>
      <c r="F19" s="5">
        <f t="shared" si="10"/>
        <v>2124.06</v>
      </c>
      <c r="G19" s="5">
        <f t="shared" si="10"/>
        <v>2124.06</v>
      </c>
      <c r="H19" s="5">
        <f t="shared" si="10"/>
        <v>2124.06</v>
      </c>
      <c r="I19" s="5">
        <f t="shared" ref="I19:N19" si="11">(1890*1.1667)+24</f>
        <v>2229.0630000000001</v>
      </c>
      <c r="J19" s="5">
        <f t="shared" si="11"/>
        <v>2229.0630000000001</v>
      </c>
      <c r="K19" s="5">
        <f t="shared" si="11"/>
        <v>2229.0630000000001</v>
      </c>
      <c r="L19" s="5">
        <f t="shared" si="11"/>
        <v>2229.0630000000001</v>
      </c>
      <c r="M19" s="5">
        <f t="shared" si="11"/>
        <v>2229.0630000000001</v>
      </c>
      <c r="N19" s="5">
        <f t="shared" si="11"/>
        <v>2229.0630000000001</v>
      </c>
      <c r="O19" s="5">
        <v>1114.53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33</v>
      </c>
      <c r="X19" s="5">
        <v>0</v>
      </c>
      <c r="Y19" s="5">
        <v>0</v>
      </c>
      <c r="Z19" s="5">
        <f>20*11</f>
        <v>220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/>
      <c r="AL19" s="8">
        <f t="shared" si="1"/>
        <v>27486.268000000004</v>
      </c>
    </row>
    <row r="20" spans="1:38" ht="14.5">
      <c r="A20" s="5" t="s">
        <v>41</v>
      </c>
      <c r="B20" s="13" t="s">
        <v>42</v>
      </c>
      <c r="C20" s="5">
        <f t="shared" ref="C20:P20" si="12">(1500*1.1667)+24</f>
        <v>1774.0500000000002</v>
      </c>
      <c r="D20" s="5">
        <f t="shared" si="12"/>
        <v>1774.0500000000002</v>
      </c>
      <c r="E20" s="5">
        <f t="shared" si="12"/>
        <v>1774.0500000000002</v>
      </c>
      <c r="F20" s="5">
        <f t="shared" si="12"/>
        <v>1774.0500000000002</v>
      </c>
      <c r="G20" s="5">
        <f t="shared" si="12"/>
        <v>1774.0500000000002</v>
      </c>
      <c r="H20" s="5">
        <f t="shared" si="12"/>
        <v>1774.0500000000002</v>
      </c>
      <c r="I20" s="5">
        <f t="shared" si="12"/>
        <v>1774.0500000000002</v>
      </c>
      <c r="J20" s="5">
        <f t="shared" si="12"/>
        <v>1774.0500000000002</v>
      </c>
      <c r="K20" s="5">
        <f t="shared" si="12"/>
        <v>1774.0500000000002</v>
      </c>
      <c r="L20" s="5">
        <f t="shared" si="12"/>
        <v>1774.0500000000002</v>
      </c>
      <c r="M20" s="5">
        <f t="shared" si="12"/>
        <v>1774.0500000000002</v>
      </c>
      <c r="N20" s="5">
        <f t="shared" si="12"/>
        <v>1774.0500000000002</v>
      </c>
      <c r="O20" s="5">
        <f t="shared" si="12"/>
        <v>1774.0500000000002</v>
      </c>
      <c r="P20" s="5">
        <f t="shared" si="12"/>
        <v>1774.0500000000002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f>132</f>
        <v>132</v>
      </c>
      <c r="AA20" s="5">
        <f>1*11</f>
        <v>11</v>
      </c>
      <c r="AB20" s="5">
        <f>14*11</f>
        <v>154</v>
      </c>
      <c r="AC20" s="5">
        <f>3*11</f>
        <v>33</v>
      </c>
      <c r="AD20" s="5">
        <f>1*11</f>
        <v>11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/>
      <c r="AL20" s="8">
        <f t="shared" si="1"/>
        <v>25177.699999999993</v>
      </c>
    </row>
    <row r="21" spans="1:38" ht="15.75" customHeight="1">
      <c r="A21" s="5" t="s">
        <v>43</v>
      </c>
      <c r="B21" s="13" t="s">
        <v>44</v>
      </c>
      <c r="C21" s="5">
        <f t="shared" ref="C21:H21" si="13">(1800*1.1667)+24</f>
        <v>2124.06</v>
      </c>
      <c r="D21" s="5">
        <f t="shared" si="13"/>
        <v>2124.06</v>
      </c>
      <c r="E21" s="5">
        <f t="shared" si="13"/>
        <v>2124.06</v>
      </c>
      <c r="F21" s="5">
        <f t="shared" si="13"/>
        <v>2124.06</v>
      </c>
      <c r="G21" s="5">
        <f t="shared" si="13"/>
        <v>2124.06</v>
      </c>
      <c r="H21" s="5">
        <f t="shared" si="13"/>
        <v>2124.06</v>
      </c>
      <c r="I21" s="5">
        <f t="shared" ref="I21:K21" si="14">(1890*1.1667)+24</f>
        <v>2229.0630000000001</v>
      </c>
      <c r="J21" s="5">
        <f t="shared" si="14"/>
        <v>2229.0630000000001</v>
      </c>
      <c r="K21" s="5">
        <f t="shared" si="14"/>
        <v>2229.0630000000001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/>
      <c r="AL21" s="8">
        <f t="shared" si="1"/>
        <v>19431.548999999999</v>
      </c>
    </row>
    <row r="22" spans="1:38" ht="15.75" customHeight="1">
      <c r="A22" s="5" t="s">
        <v>45</v>
      </c>
      <c r="B22" s="13" t="s">
        <v>46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50</v>
      </c>
      <c r="X22" s="5">
        <v>0</v>
      </c>
      <c r="Y22" s="5">
        <v>0</v>
      </c>
      <c r="Z22" s="5">
        <v>66</v>
      </c>
      <c r="AA22" s="5">
        <f>0.75*11</f>
        <v>8.25</v>
      </c>
      <c r="AB22" s="5">
        <f>2.5*11</f>
        <v>27.5</v>
      </c>
      <c r="AC22" s="5">
        <f t="shared" ref="AC22:AD22" si="15">1*11</f>
        <v>11</v>
      </c>
      <c r="AD22" s="5">
        <f t="shared" si="15"/>
        <v>11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/>
      <c r="AL22" s="8">
        <f t="shared" si="1"/>
        <v>173.75</v>
      </c>
    </row>
    <row r="23" spans="1:38" ht="15.75" customHeight="1">
      <c r="A23" s="5" t="s">
        <v>47</v>
      </c>
      <c r="B23" s="13" t="s">
        <v>46</v>
      </c>
      <c r="C23" s="5">
        <v>0</v>
      </c>
      <c r="D23" s="5">
        <v>0</v>
      </c>
      <c r="E23" s="5">
        <v>0</v>
      </c>
      <c r="F23" s="5">
        <v>0</v>
      </c>
      <c r="G23" s="5">
        <v>3000</v>
      </c>
      <c r="H23" s="5">
        <v>2000</v>
      </c>
      <c r="I23" s="5">
        <v>2000</v>
      </c>
      <c r="J23" s="5">
        <v>1000</v>
      </c>
      <c r="K23" s="5">
        <v>1000</v>
      </c>
      <c r="L23" s="5">
        <v>1000</v>
      </c>
      <c r="M23" s="5">
        <v>1200</v>
      </c>
      <c r="N23" s="5">
        <v>1200</v>
      </c>
      <c r="O23" s="5">
        <v>1200</v>
      </c>
      <c r="P23" s="5">
        <v>1200</v>
      </c>
      <c r="Q23" s="5">
        <v>600</v>
      </c>
      <c r="R23" s="5">
        <v>600</v>
      </c>
      <c r="S23" s="5">
        <v>600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/>
      <c r="AL23" s="8">
        <f t="shared" si="1"/>
        <v>16600</v>
      </c>
    </row>
    <row r="24" spans="1:38" ht="15.75" customHeight="1">
      <c r="A24" s="5" t="s">
        <v>48</v>
      </c>
      <c r="B24" s="13" t="s">
        <v>46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81.239999999999995</v>
      </c>
      <c r="L24" s="5">
        <v>991.83</v>
      </c>
      <c r="M24" s="5">
        <v>0</v>
      </c>
      <c r="N24" s="5">
        <v>0</v>
      </c>
      <c r="O24" s="5">
        <v>0</v>
      </c>
      <c r="P24" s="5"/>
      <c r="Q24" s="5"/>
      <c r="R24" s="5"/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/>
      <c r="AL24" s="8">
        <f t="shared" si="1"/>
        <v>1073.07</v>
      </c>
    </row>
    <row r="25" spans="1:38" ht="15.75" customHeight="1">
      <c r="A25" s="20" t="s">
        <v>60</v>
      </c>
      <c r="B25" s="21"/>
      <c r="C25" s="22">
        <f t="shared" ref="C25:AJ25" si="16">SUM(C15,C10)</f>
        <v>14390.187625</v>
      </c>
      <c r="D25" s="22">
        <f t="shared" si="16"/>
        <v>14390.187625</v>
      </c>
      <c r="E25" s="22">
        <f t="shared" si="16"/>
        <v>14390.187625</v>
      </c>
      <c r="F25" s="22">
        <f t="shared" si="16"/>
        <v>14390.187625</v>
      </c>
      <c r="G25" s="22">
        <f t="shared" si="16"/>
        <v>17639.791423000002</v>
      </c>
      <c r="H25" s="22">
        <f t="shared" si="16"/>
        <v>16639.791423000002</v>
      </c>
      <c r="I25" s="22">
        <f t="shared" si="16"/>
        <v>16849.797423000004</v>
      </c>
      <c r="J25" s="22">
        <f t="shared" si="16"/>
        <v>15849.797423000002</v>
      </c>
      <c r="K25" s="22">
        <f t="shared" si="16"/>
        <v>16188.067423</v>
      </c>
      <c r="L25" s="22">
        <f t="shared" si="16"/>
        <v>15235.944423000001</v>
      </c>
      <c r="M25" s="22">
        <f t="shared" si="16"/>
        <v>10310.775540999999</v>
      </c>
      <c r="N25" s="22">
        <f t="shared" si="16"/>
        <v>9233.4442705000001</v>
      </c>
      <c r="O25" s="22">
        <f t="shared" si="16"/>
        <v>8118.9112705000007</v>
      </c>
      <c r="P25" s="22">
        <f t="shared" si="16"/>
        <v>7004.3812705</v>
      </c>
      <c r="Q25" s="22">
        <f t="shared" si="16"/>
        <v>4630.3312704999998</v>
      </c>
      <c r="R25" s="22">
        <f t="shared" si="16"/>
        <v>3250</v>
      </c>
      <c r="S25" s="22">
        <f t="shared" si="16"/>
        <v>1250</v>
      </c>
      <c r="T25" s="22">
        <f t="shared" si="16"/>
        <v>650</v>
      </c>
      <c r="U25" s="22">
        <f t="shared" si="16"/>
        <v>650</v>
      </c>
      <c r="V25" s="22">
        <f t="shared" si="16"/>
        <v>750</v>
      </c>
      <c r="W25" s="22">
        <f t="shared" si="16"/>
        <v>833</v>
      </c>
      <c r="X25" s="22">
        <f t="shared" si="16"/>
        <v>750</v>
      </c>
      <c r="Y25" s="22">
        <f t="shared" si="16"/>
        <v>750</v>
      </c>
      <c r="Z25" s="22">
        <f t="shared" si="16"/>
        <v>1168</v>
      </c>
      <c r="AA25" s="22">
        <f t="shared" si="16"/>
        <v>769.25</v>
      </c>
      <c r="AB25" s="22">
        <f t="shared" si="16"/>
        <v>931.5</v>
      </c>
      <c r="AC25" s="22">
        <f t="shared" si="16"/>
        <v>794</v>
      </c>
      <c r="AD25" s="22">
        <f t="shared" si="16"/>
        <v>772</v>
      </c>
      <c r="AE25" s="22">
        <f t="shared" si="16"/>
        <v>650</v>
      </c>
      <c r="AF25" s="22">
        <f t="shared" si="16"/>
        <v>650</v>
      </c>
      <c r="AG25" s="22">
        <f t="shared" si="16"/>
        <v>650</v>
      </c>
      <c r="AH25" s="22">
        <f t="shared" si="16"/>
        <v>650</v>
      </c>
      <c r="AI25" s="22">
        <f t="shared" si="16"/>
        <v>650</v>
      </c>
      <c r="AJ25" s="22">
        <f t="shared" si="16"/>
        <v>650</v>
      </c>
      <c r="AK25" s="5"/>
      <c r="AL25" s="12">
        <f t="shared" si="1"/>
        <v>212479.53366100002</v>
      </c>
    </row>
    <row r="26" spans="1:38" ht="15.75" customHeight="1">
      <c r="A26" s="20" t="s">
        <v>49</v>
      </c>
      <c r="B26" s="21"/>
      <c r="C26" s="22">
        <f>C25</f>
        <v>14390.187625</v>
      </c>
      <c r="D26" s="22">
        <f t="shared" ref="D26:AJ26" si="17">D25+C26</f>
        <v>28780.375250000001</v>
      </c>
      <c r="E26" s="22">
        <f t="shared" si="17"/>
        <v>43170.562875000003</v>
      </c>
      <c r="F26" s="22">
        <f t="shared" si="17"/>
        <v>57560.750500000002</v>
      </c>
      <c r="G26" s="22">
        <f t="shared" si="17"/>
        <v>75200.541923000012</v>
      </c>
      <c r="H26" s="22">
        <f t="shared" si="17"/>
        <v>91840.333346000014</v>
      </c>
      <c r="I26" s="22">
        <f t="shared" si="17"/>
        <v>108690.13076900001</v>
      </c>
      <c r="J26" s="22">
        <f t="shared" si="17"/>
        <v>124539.92819200001</v>
      </c>
      <c r="K26" s="22">
        <f t="shared" si="17"/>
        <v>140727.99561500002</v>
      </c>
      <c r="L26" s="22">
        <f t="shared" si="17"/>
        <v>155963.94003800003</v>
      </c>
      <c r="M26" s="22">
        <f t="shared" si="17"/>
        <v>166274.71557900004</v>
      </c>
      <c r="N26" s="22">
        <f t="shared" si="17"/>
        <v>175508.15984950005</v>
      </c>
      <c r="O26" s="22">
        <f t="shared" si="17"/>
        <v>183627.07112000004</v>
      </c>
      <c r="P26" s="22">
        <f t="shared" si="17"/>
        <v>190631.45239050002</v>
      </c>
      <c r="Q26" s="22">
        <f t="shared" si="17"/>
        <v>195261.78366100002</v>
      </c>
      <c r="R26" s="22">
        <f t="shared" si="17"/>
        <v>198511.78366100002</v>
      </c>
      <c r="S26" s="22">
        <f t="shared" si="17"/>
        <v>199761.78366100002</v>
      </c>
      <c r="T26" s="22">
        <f t="shared" si="17"/>
        <v>200411.78366100002</v>
      </c>
      <c r="U26" s="22">
        <f t="shared" si="17"/>
        <v>201061.78366100002</v>
      </c>
      <c r="V26" s="22">
        <f t="shared" si="17"/>
        <v>201811.78366100002</v>
      </c>
      <c r="W26" s="22">
        <f t="shared" si="17"/>
        <v>202644.78366100002</v>
      </c>
      <c r="X26" s="22">
        <f t="shared" si="17"/>
        <v>203394.78366100002</v>
      </c>
      <c r="Y26" s="22">
        <f t="shared" si="17"/>
        <v>204144.78366100002</v>
      </c>
      <c r="Z26" s="22">
        <f t="shared" si="17"/>
        <v>205312.78366100002</v>
      </c>
      <c r="AA26" s="22">
        <f t="shared" si="17"/>
        <v>206082.03366100002</v>
      </c>
      <c r="AB26" s="22">
        <f t="shared" si="17"/>
        <v>207013.53366100002</v>
      </c>
      <c r="AC26" s="22">
        <f t="shared" si="17"/>
        <v>207807.53366100002</v>
      </c>
      <c r="AD26" s="22">
        <f t="shared" si="17"/>
        <v>208579.53366100002</v>
      </c>
      <c r="AE26" s="22">
        <f t="shared" si="17"/>
        <v>209229.53366100002</v>
      </c>
      <c r="AF26" s="22">
        <f t="shared" si="17"/>
        <v>209879.53366100002</v>
      </c>
      <c r="AG26" s="22">
        <f t="shared" si="17"/>
        <v>210529.53366100002</v>
      </c>
      <c r="AH26" s="22">
        <f t="shared" si="17"/>
        <v>211179.53366100002</v>
      </c>
      <c r="AI26" s="22">
        <f t="shared" si="17"/>
        <v>211829.53366100002</v>
      </c>
      <c r="AJ26" s="22">
        <f t="shared" si="17"/>
        <v>212479.53366100002</v>
      </c>
      <c r="AK26" s="5"/>
      <c r="AL26" s="8">
        <f t="shared" si="1"/>
        <v>5663833.8182920031</v>
      </c>
    </row>
    <row r="27" spans="1:38" ht="15.75" customHeight="1">
      <c r="A27" s="5"/>
      <c r="B27" s="1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4" t="s">
        <v>50</v>
      </c>
      <c r="AE27" s="5"/>
      <c r="AF27" s="5"/>
      <c r="AG27" s="5"/>
      <c r="AH27" s="5"/>
      <c r="AI27" s="5"/>
      <c r="AJ27" s="5"/>
      <c r="AK27" s="5"/>
      <c r="AL27" s="8">
        <f t="shared" si="1"/>
        <v>0</v>
      </c>
    </row>
    <row r="28" spans="1:38" ht="15.75" customHeight="1">
      <c r="A28" s="23" t="s">
        <v>51</v>
      </c>
      <c r="B28" s="24"/>
      <c r="C28" s="23">
        <f t="shared" ref="C28:AJ28" si="18">C4-C25</f>
        <v>-14390.187625</v>
      </c>
      <c r="D28" s="23">
        <f t="shared" si="18"/>
        <v>-14390.187625</v>
      </c>
      <c r="E28" s="23">
        <f t="shared" si="18"/>
        <v>-14390.187625</v>
      </c>
      <c r="F28" s="23">
        <f t="shared" si="18"/>
        <v>-14390.187625</v>
      </c>
      <c r="G28" s="23">
        <f t="shared" si="18"/>
        <v>-17639.791423000002</v>
      </c>
      <c r="H28" s="23">
        <f t="shared" si="18"/>
        <v>-16639.791423000002</v>
      </c>
      <c r="I28" s="23">
        <f t="shared" si="18"/>
        <v>-16849.797423000004</v>
      </c>
      <c r="J28" s="23">
        <f t="shared" si="18"/>
        <v>-15849.797423000002</v>
      </c>
      <c r="K28" s="23">
        <f t="shared" si="18"/>
        <v>-16188.067423</v>
      </c>
      <c r="L28" s="23">
        <f t="shared" si="18"/>
        <v>-15235.944423000001</v>
      </c>
      <c r="M28" s="23">
        <f t="shared" si="18"/>
        <v>-10310.775540999999</v>
      </c>
      <c r="N28" s="23">
        <f t="shared" si="18"/>
        <v>-9233.4442705000001</v>
      </c>
      <c r="O28" s="23">
        <f t="shared" si="18"/>
        <v>-8118.9112705000007</v>
      </c>
      <c r="P28" s="23">
        <f t="shared" si="18"/>
        <v>-7004.3812705</v>
      </c>
      <c r="Q28" s="23">
        <f t="shared" si="18"/>
        <v>-4630.3312704999998</v>
      </c>
      <c r="R28" s="23">
        <f t="shared" si="18"/>
        <v>-3250</v>
      </c>
      <c r="S28" s="23">
        <f t="shared" si="18"/>
        <v>-1250</v>
      </c>
      <c r="T28" s="23">
        <f t="shared" si="18"/>
        <v>-650</v>
      </c>
      <c r="U28" s="23">
        <f t="shared" si="18"/>
        <v>453.94000000000005</v>
      </c>
      <c r="V28" s="23">
        <f t="shared" si="18"/>
        <v>2106.58</v>
      </c>
      <c r="W28" s="23">
        <f t="shared" si="18"/>
        <v>3778.7200000000003</v>
      </c>
      <c r="X28" s="23">
        <f t="shared" si="18"/>
        <v>2889.12</v>
      </c>
      <c r="Y28" s="23">
        <f t="shared" si="18"/>
        <v>2321.14</v>
      </c>
      <c r="Z28" s="23">
        <f t="shared" si="18"/>
        <v>2961.66</v>
      </c>
      <c r="AA28" s="23">
        <f t="shared" si="18"/>
        <v>4585.8999999999996</v>
      </c>
      <c r="AB28" s="23">
        <f t="shared" si="18"/>
        <v>4010.0200000000004</v>
      </c>
      <c r="AC28" s="23">
        <f t="shared" si="18"/>
        <v>3956.3100000000004</v>
      </c>
      <c r="AD28" s="23">
        <f t="shared" si="18"/>
        <v>3919.67</v>
      </c>
      <c r="AE28" s="23">
        <f t="shared" si="18"/>
        <v>6751.5300000000007</v>
      </c>
      <c r="AF28" s="23">
        <f t="shared" si="18"/>
        <v>6367.4</v>
      </c>
      <c r="AG28" s="23">
        <f t="shared" si="18"/>
        <v>5415.36</v>
      </c>
      <c r="AH28" s="23">
        <f t="shared" si="18"/>
        <v>3885.37</v>
      </c>
      <c r="AI28" s="23">
        <f t="shared" si="18"/>
        <v>4002.2799999999997</v>
      </c>
      <c r="AJ28" s="23">
        <f t="shared" si="18"/>
        <v>6236.02</v>
      </c>
      <c r="AK28" s="5"/>
      <c r="AL28" s="8">
        <f t="shared" si="1"/>
        <v>-136770.76366100006</v>
      </c>
    </row>
    <row r="29" spans="1:38" ht="15.75" customHeight="1">
      <c r="A29" s="23" t="s">
        <v>52</v>
      </c>
      <c r="B29" s="24"/>
      <c r="C29" s="23">
        <f>C28</f>
        <v>-14390.187625</v>
      </c>
      <c r="D29" s="23">
        <f t="shared" ref="D29:AJ29" si="19">D28+C29</f>
        <v>-28780.375250000001</v>
      </c>
      <c r="E29" s="23">
        <f t="shared" si="19"/>
        <v>-43170.562875000003</v>
      </c>
      <c r="F29" s="23">
        <f t="shared" si="19"/>
        <v>-57560.750500000002</v>
      </c>
      <c r="G29" s="23">
        <f t="shared" si="19"/>
        <v>-75200.541923000012</v>
      </c>
      <c r="H29" s="23">
        <f t="shared" si="19"/>
        <v>-91840.333346000014</v>
      </c>
      <c r="I29" s="23">
        <f t="shared" si="19"/>
        <v>-108690.13076900001</v>
      </c>
      <c r="J29" s="23">
        <f t="shared" si="19"/>
        <v>-124539.92819200001</v>
      </c>
      <c r="K29" s="23">
        <f t="shared" si="19"/>
        <v>-140727.99561500002</v>
      </c>
      <c r="L29" s="23">
        <f t="shared" si="19"/>
        <v>-155963.94003800003</v>
      </c>
      <c r="M29" s="23">
        <f t="shared" si="19"/>
        <v>-166274.71557900004</v>
      </c>
      <c r="N29" s="23">
        <f t="shared" si="19"/>
        <v>-175508.15984950005</v>
      </c>
      <c r="O29" s="23">
        <f t="shared" si="19"/>
        <v>-183627.07112000004</v>
      </c>
      <c r="P29" s="23">
        <f t="shared" si="19"/>
        <v>-190631.45239050002</v>
      </c>
      <c r="Q29" s="23">
        <f t="shared" si="19"/>
        <v>-195261.78366100002</v>
      </c>
      <c r="R29" s="23">
        <f t="shared" si="19"/>
        <v>-198511.78366100002</v>
      </c>
      <c r="S29" s="23">
        <f t="shared" si="19"/>
        <v>-199761.78366100002</v>
      </c>
      <c r="T29" s="23">
        <f t="shared" si="19"/>
        <v>-200411.78366100002</v>
      </c>
      <c r="U29" s="23">
        <f t="shared" si="19"/>
        <v>-199957.84366100002</v>
      </c>
      <c r="V29" s="23">
        <f t="shared" si="19"/>
        <v>-197851.26366100003</v>
      </c>
      <c r="W29" s="23">
        <f t="shared" si="19"/>
        <v>-194072.54366100003</v>
      </c>
      <c r="X29" s="23">
        <f t="shared" si="19"/>
        <v>-191183.42366100004</v>
      </c>
      <c r="Y29" s="23">
        <f t="shared" si="19"/>
        <v>-188862.28366100002</v>
      </c>
      <c r="Z29" s="23">
        <f t="shared" si="19"/>
        <v>-185900.62366100002</v>
      </c>
      <c r="AA29" s="23">
        <f t="shared" si="19"/>
        <v>-181314.72366100003</v>
      </c>
      <c r="AB29" s="23">
        <f t="shared" si="19"/>
        <v>-177304.70366100004</v>
      </c>
      <c r="AC29" s="23">
        <f t="shared" si="19"/>
        <v>-173348.39366100004</v>
      </c>
      <c r="AD29" s="23">
        <f t="shared" si="19"/>
        <v>-169428.72366100003</v>
      </c>
      <c r="AE29" s="23">
        <f t="shared" si="19"/>
        <v>-162677.19366100003</v>
      </c>
      <c r="AF29" s="23">
        <f t="shared" si="19"/>
        <v>-156309.79366100003</v>
      </c>
      <c r="AG29" s="23">
        <f t="shared" si="19"/>
        <v>-150894.43366100005</v>
      </c>
      <c r="AH29" s="23">
        <f t="shared" si="19"/>
        <v>-147009.06366100005</v>
      </c>
      <c r="AI29" s="23">
        <f t="shared" si="19"/>
        <v>-143006.78366100005</v>
      </c>
      <c r="AJ29" s="23">
        <f t="shared" si="19"/>
        <v>-136770.76366100006</v>
      </c>
      <c r="AK29" s="5"/>
      <c r="AL29" s="8"/>
    </row>
    <row r="30" spans="1:38" ht="15.75" customHeight="1">
      <c r="A30" s="5"/>
      <c r="B30" s="1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8">
        <f>SUM(C30:X30)</f>
        <v>0</v>
      </c>
    </row>
    <row r="31" spans="1:38" ht="15.75" customHeight="1">
      <c r="A31" s="25" t="s">
        <v>54</v>
      </c>
      <c r="B31" s="26"/>
      <c r="C31" s="25">
        <v>50000</v>
      </c>
      <c r="D31" s="27"/>
      <c r="E31" s="25"/>
      <c r="F31" s="25"/>
      <c r="G31" s="25"/>
      <c r="H31" s="25"/>
      <c r="I31" s="25">
        <v>50000</v>
      </c>
      <c r="J31" s="25"/>
      <c r="K31" s="25"/>
      <c r="L31" s="25">
        <v>50000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8">
        <f t="shared" ref="AL31:AL33" si="20">SUM(C31:AJ31)</f>
        <v>150000</v>
      </c>
    </row>
    <row r="32" spans="1:38" ht="15.75" customHeight="1">
      <c r="A32" s="25" t="s">
        <v>55</v>
      </c>
      <c r="B32" s="26"/>
      <c r="C32" s="25"/>
      <c r="D32" s="27"/>
      <c r="E32" s="25"/>
      <c r="F32" s="25"/>
      <c r="G32" s="25"/>
      <c r="H32" s="25"/>
      <c r="I32" s="25"/>
      <c r="J32" s="25"/>
      <c r="K32" s="25"/>
      <c r="L32" s="25">
        <v>5963.94</v>
      </c>
      <c r="M32" s="25">
        <f t="shared" ref="M32:AJ32" si="21">IF(M28&lt;0,-M28,0)</f>
        <v>10310.775540999999</v>
      </c>
      <c r="N32" s="25">
        <f t="shared" si="21"/>
        <v>9233.4442705000001</v>
      </c>
      <c r="O32" s="25">
        <f t="shared" si="21"/>
        <v>8118.9112705000007</v>
      </c>
      <c r="P32" s="25">
        <f t="shared" si="21"/>
        <v>7004.3812705</v>
      </c>
      <c r="Q32" s="25">
        <f t="shared" si="21"/>
        <v>4630.3312704999998</v>
      </c>
      <c r="R32" s="25">
        <f t="shared" si="21"/>
        <v>3250</v>
      </c>
      <c r="S32" s="25">
        <f t="shared" si="21"/>
        <v>1250</v>
      </c>
      <c r="T32" s="25">
        <f t="shared" si="21"/>
        <v>650</v>
      </c>
      <c r="U32" s="25">
        <f t="shared" si="21"/>
        <v>0</v>
      </c>
      <c r="V32" s="25">
        <f t="shared" si="21"/>
        <v>0</v>
      </c>
      <c r="W32" s="25">
        <f t="shared" si="21"/>
        <v>0</v>
      </c>
      <c r="X32" s="25">
        <f t="shared" si="21"/>
        <v>0</v>
      </c>
      <c r="Y32" s="25">
        <f t="shared" si="21"/>
        <v>0</v>
      </c>
      <c r="Z32" s="25">
        <f t="shared" si="21"/>
        <v>0</v>
      </c>
      <c r="AA32" s="25">
        <f t="shared" si="21"/>
        <v>0</v>
      </c>
      <c r="AB32" s="25">
        <f t="shared" si="21"/>
        <v>0</v>
      </c>
      <c r="AC32" s="25">
        <f t="shared" si="21"/>
        <v>0</v>
      </c>
      <c r="AD32" s="25">
        <f t="shared" si="21"/>
        <v>0</v>
      </c>
      <c r="AE32" s="25">
        <f t="shared" si="21"/>
        <v>0</v>
      </c>
      <c r="AF32" s="25">
        <f t="shared" si="21"/>
        <v>0</v>
      </c>
      <c r="AG32" s="25">
        <f t="shared" si="21"/>
        <v>0</v>
      </c>
      <c r="AH32" s="25">
        <f t="shared" si="21"/>
        <v>0</v>
      </c>
      <c r="AI32" s="25">
        <f t="shared" si="21"/>
        <v>0</v>
      </c>
      <c r="AJ32" s="25">
        <f t="shared" si="21"/>
        <v>0</v>
      </c>
      <c r="AK32" s="25"/>
      <c r="AL32" s="28">
        <f t="shared" si="20"/>
        <v>50411.783622999996</v>
      </c>
    </row>
    <row r="33" spans="1:38" ht="15.75" customHeight="1">
      <c r="A33" s="29" t="s">
        <v>56</v>
      </c>
      <c r="B33" s="30"/>
      <c r="C33" s="31">
        <f t="shared" ref="C33:AJ33" si="22">SUM(C31:C32)</f>
        <v>50000</v>
      </c>
      <c r="D33" s="31">
        <f t="shared" si="22"/>
        <v>0</v>
      </c>
      <c r="E33" s="31">
        <f t="shared" si="22"/>
        <v>0</v>
      </c>
      <c r="F33" s="31">
        <f t="shared" si="22"/>
        <v>0</v>
      </c>
      <c r="G33" s="31">
        <f t="shared" si="22"/>
        <v>0</v>
      </c>
      <c r="H33" s="31">
        <f t="shared" si="22"/>
        <v>0</v>
      </c>
      <c r="I33" s="31">
        <f t="shared" si="22"/>
        <v>50000</v>
      </c>
      <c r="J33" s="31">
        <f t="shared" si="22"/>
        <v>0</v>
      </c>
      <c r="K33" s="31">
        <f t="shared" si="22"/>
        <v>0</v>
      </c>
      <c r="L33" s="31">
        <f t="shared" si="22"/>
        <v>55963.94</v>
      </c>
      <c r="M33" s="31">
        <f t="shared" si="22"/>
        <v>10310.775540999999</v>
      </c>
      <c r="N33" s="31">
        <f t="shared" si="22"/>
        <v>9233.4442705000001</v>
      </c>
      <c r="O33" s="31">
        <f t="shared" si="22"/>
        <v>8118.9112705000007</v>
      </c>
      <c r="P33" s="32">
        <f t="shared" si="22"/>
        <v>7004.3812705</v>
      </c>
      <c r="Q33" s="32">
        <f t="shared" si="22"/>
        <v>4630.3312704999998</v>
      </c>
      <c r="R33" s="32">
        <f t="shared" si="22"/>
        <v>3250</v>
      </c>
      <c r="S33" s="32">
        <f t="shared" si="22"/>
        <v>1250</v>
      </c>
      <c r="T33" s="32">
        <f t="shared" si="22"/>
        <v>650</v>
      </c>
      <c r="U33" s="32">
        <f t="shared" si="22"/>
        <v>0</v>
      </c>
      <c r="V33" s="32">
        <f t="shared" si="22"/>
        <v>0</v>
      </c>
      <c r="W33" s="32">
        <f t="shared" si="22"/>
        <v>0</v>
      </c>
      <c r="X33" s="32">
        <f t="shared" si="22"/>
        <v>0</v>
      </c>
      <c r="Y33" s="32">
        <f t="shared" si="22"/>
        <v>0</v>
      </c>
      <c r="Z33" s="32">
        <f t="shared" si="22"/>
        <v>0</v>
      </c>
      <c r="AA33" s="32">
        <f t="shared" si="22"/>
        <v>0</v>
      </c>
      <c r="AB33" s="32">
        <f t="shared" si="22"/>
        <v>0</v>
      </c>
      <c r="AC33" s="32">
        <f t="shared" si="22"/>
        <v>0</v>
      </c>
      <c r="AD33" s="32">
        <f t="shared" si="22"/>
        <v>0</v>
      </c>
      <c r="AE33" s="32">
        <f t="shared" si="22"/>
        <v>0</v>
      </c>
      <c r="AF33" s="32">
        <f t="shared" si="22"/>
        <v>0</v>
      </c>
      <c r="AG33" s="32">
        <f t="shared" si="22"/>
        <v>0</v>
      </c>
      <c r="AH33" s="32">
        <f t="shared" si="22"/>
        <v>0</v>
      </c>
      <c r="AI33" s="32">
        <f t="shared" si="22"/>
        <v>0</v>
      </c>
      <c r="AJ33" s="32">
        <f t="shared" si="22"/>
        <v>0</v>
      </c>
      <c r="AK33" s="5"/>
      <c r="AL33" s="28">
        <f t="shared" si="20"/>
        <v>200411.78362300002</v>
      </c>
    </row>
    <row r="34" spans="1:38" ht="15.75" customHeight="1">
      <c r="A34" s="33"/>
      <c r="B34" s="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4"/>
      <c r="Q34" s="34"/>
      <c r="R34" s="34"/>
      <c r="S34" s="34"/>
      <c r="T34" s="34"/>
      <c r="U34" s="34"/>
      <c r="V34" s="34"/>
      <c r="W34" s="34"/>
      <c r="X34" s="34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8"/>
    </row>
    <row r="35" spans="1:38" ht="15.75" customHeight="1">
      <c r="A35" s="35" t="s">
        <v>53</v>
      </c>
      <c r="B35" s="36"/>
      <c r="C35" s="37">
        <f>C33</f>
        <v>50000</v>
      </c>
      <c r="D35" s="38">
        <f t="shared" ref="D35:AJ35" si="23">D33+C35</f>
        <v>50000</v>
      </c>
      <c r="E35" s="38">
        <f t="shared" si="23"/>
        <v>50000</v>
      </c>
      <c r="F35" s="38">
        <f t="shared" si="23"/>
        <v>50000</v>
      </c>
      <c r="G35" s="38">
        <f t="shared" si="23"/>
        <v>50000</v>
      </c>
      <c r="H35" s="38">
        <f t="shared" si="23"/>
        <v>50000</v>
      </c>
      <c r="I35" s="38">
        <f t="shared" si="23"/>
        <v>100000</v>
      </c>
      <c r="J35" s="38">
        <f t="shared" si="23"/>
        <v>100000</v>
      </c>
      <c r="K35" s="38">
        <f t="shared" si="23"/>
        <v>100000</v>
      </c>
      <c r="L35" s="38">
        <f t="shared" si="23"/>
        <v>155963.94</v>
      </c>
      <c r="M35" s="38">
        <f t="shared" si="23"/>
        <v>166274.71554100001</v>
      </c>
      <c r="N35" s="38">
        <f t="shared" si="23"/>
        <v>175508.15981150002</v>
      </c>
      <c r="O35" s="38">
        <f t="shared" si="23"/>
        <v>183627.07108200004</v>
      </c>
      <c r="P35" s="39">
        <f t="shared" si="23"/>
        <v>190631.45235250003</v>
      </c>
      <c r="Q35" s="39">
        <f t="shared" si="23"/>
        <v>195261.78362300002</v>
      </c>
      <c r="R35" s="39">
        <f t="shared" si="23"/>
        <v>198511.78362300002</v>
      </c>
      <c r="S35" s="39">
        <f t="shared" si="23"/>
        <v>199761.78362300002</v>
      </c>
      <c r="T35" s="39">
        <f t="shared" si="23"/>
        <v>200411.78362300002</v>
      </c>
      <c r="U35" s="39">
        <f t="shared" si="23"/>
        <v>200411.78362300002</v>
      </c>
      <c r="V35" s="39">
        <f t="shared" si="23"/>
        <v>200411.78362300002</v>
      </c>
      <c r="W35" s="39">
        <f t="shared" si="23"/>
        <v>200411.78362300002</v>
      </c>
      <c r="X35" s="39">
        <f t="shared" si="23"/>
        <v>200411.78362300002</v>
      </c>
      <c r="Y35" s="39">
        <f t="shared" si="23"/>
        <v>200411.78362300002</v>
      </c>
      <c r="Z35" s="39">
        <f t="shared" si="23"/>
        <v>200411.78362300002</v>
      </c>
      <c r="AA35" s="39">
        <f t="shared" si="23"/>
        <v>200411.78362300002</v>
      </c>
      <c r="AB35" s="39">
        <f t="shared" si="23"/>
        <v>200411.78362300002</v>
      </c>
      <c r="AC35" s="39">
        <f t="shared" si="23"/>
        <v>200411.78362300002</v>
      </c>
      <c r="AD35" s="39">
        <f t="shared" si="23"/>
        <v>200411.78362300002</v>
      </c>
      <c r="AE35" s="39">
        <f t="shared" si="23"/>
        <v>200411.78362300002</v>
      </c>
      <c r="AF35" s="39">
        <f t="shared" si="23"/>
        <v>200411.78362300002</v>
      </c>
      <c r="AG35" s="39">
        <f t="shared" si="23"/>
        <v>200411.78362300002</v>
      </c>
      <c r="AH35" s="39">
        <f t="shared" si="23"/>
        <v>200411.78362300002</v>
      </c>
      <c r="AI35" s="39">
        <f t="shared" si="23"/>
        <v>200411.78362300002</v>
      </c>
      <c r="AJ35" s="39">
        <f t="shared" si="23"/>
        <v>200411.78362300002</v>
      </c>
      <c r="AK35" s="40"/>
      <c r="AL35" s="40"/>
    </row>
    <row r="36" spans="1:38" ht="15.75" customHeight="1">
      <c r="A36" s="5"/>
      <c r="B36" s="13"/>
      <c r="C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.75" customHeight="1">
      <c r="A37" s="5"/>
      <c r="B37" s="13"/>
      <c r="C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5.75" customHeight="1">
      <c r="A38" s="5"/>
      <c r="B38" s="13"/>
      <c r="C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5.75" customHeight="1">
      <c r="A39" s="5"/>
      <c r="B39" s="13"/>
      <c r="C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5.75" customHeight="1">
      <c r="A40" s="5"/>
      <c r="B40" s="13"/>
      <c r="C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5.75" customHeight="1">
      <c r="A41" s="5"/>
      <c r="B41" s="13"/>
      <c r="C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5.75" customHeight="1">
      <c r="A42" s="5"/>
      <c r="B42" s="13"/>
      <c r="C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5.75" customHeight="1">
      <c r="A43" s="5"/>
      <c r="B43" s="13"/>
      <c r="C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5.75" customHeight="1">
      <c r="A44" s="5"/>
      <c r="B44" s="13"/>
      <c r="C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5.75" customHeight="1">
      <c r="A45" s="5"/>
      <c r="B45" s="13"/>
      <c r="C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5.75" customHeight="1">
      <c r="A46" s="5"/>
      <c r="B46" s="13"/>
      <c r="C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5.75" customHeight="1">
      <c r="A47" s="5"/>
      <c r="B47" s="13"/>
      <c r="C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5.75" customHeight="1">
      <c r="A48" s="5"/>
      <c r="B48" s="13"/>
      <c r="C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5.75" customHeight="1">
      <c r="A49" s="5"/>
      <c r="B49" s="13"/>
      <c r="C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5.75" customHeight="1">
      <c r="A50" s="5"/>
      <c r="B50" s="13"/>
      <c r="C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5.75" customHeight="1">
      <c r="A51" s="5"/>
      <c r="B51" s="13"/>
      <c r="C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5.75" customHeight="1">
      <c r="A52" s="5"/>
      <c r="B52" s="13"/>
      <c r="C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5.75" customHeight="1">
      <c r="A53" s="5"/>
      <c r="B53" s="13"/>
      <c r="C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5.75" customHeight="1">
      <c r="A54" s="5"/>
      <c r="B54" s="13"/>
      <c r="C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5.75" customHeight="1">
      <c r="A55" s="5"/>
      <c r="B55" s="13"/>
      <c r="C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5.75" customHeight="1">
      <c r="A56" s="5"/>
      <c r="B56" s="13"/>
      <c r="C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5.75" customHeight="1">
      <c r="A57" s="5"/>
      <c r="B57" s="13"/>
      <c r="C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5.75" customHeight="1">
      <c r="A58" s="5"/>
      <c r="B58" s="13"/>
      <c r="C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5.75" customHeight="1">
      <c r="A59" s="5"/>
      <c r="B59" s="13"/>
      <c r="C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5.75" customHeight="1">
      <c r="A60" s="5"/>
      <c r="B60" s="13"/>
      <c r="C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5.75" customHeight="1">
      <c r="A61" s="5"/>
      <c r="B61" s="13"/>
      <c r="C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5.75" customHeight="1">
      <c r="A62" s="5"/>
      <c r="B62" s="13"/>
      <c r="C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5.75" customHeight="1">
      <c r="A63" s="5"/>
      <c r="B63" s="13"/>
      <c r="C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5.75" customHeight="1">
      <c r="A64" s="5"/>
      <c r="B64" s="13"/>
      <c r="C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5.75" customHeight="1">
      <c r="A65" s="5"/>
      <c r="B65" s="13"/>
      <c r="C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5.75" customHeight="1">
      <c r="A66" s="5"/>
      <c r="B66" s="13"/>
      <c r="C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5.75" customHeight="1">
      <c r="A67" s="5"/>
      <c r="B67" s="13"/>
      <c r="C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5.75" customHeight="1">
      <c r="A68" s="5"/>
      <c r="B68" s="13"/>
      <c r="C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5.75" customHeight="1">
      <c r="A69" s="5"/>
      <c r="B69" s="13"/>
      <c r="C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5.75" customHeight="1">
      <c r="A70" s="5"/>
      <c r="B70" s="13"/>
      <c r="C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5.75" customHeight="1">
      <c r="A71" s="5"/>
      <c r="B71" s="13"/>
      <c r="C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5.75" customHeight="1">
      <c r="A72" s="5"/>
      <c r="B72" s="13"/>
      <c r="C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5.75" customHeight="1">
      <c r="A73" s="5"/>
      <c r="B73" s="13"/>
      <c r="C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5.75" customHeight="1">
      <c r="A74" s="5"/>
      <c r="B74" s="13"/>
      <c r="C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5.75" customHeight="1">
      <c r="A75" s="5"/>
      <c r="B75" s="13"/>
      <c r="C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5.75" customHeight="1">
      <c r="A76" s="5"/>
      <c r="B76" s="13"/>
      <c r="C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5.75" customHeight="1">
      <c r="A77" s="5"/>
      <c r="B77" s="13"/>
      <c r="C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5.75" customHeight="1">
      <c r="A78" s="5"/>
      <c r="B78" s="13"/>
      <c r="C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5.75" customHeight="1">
      <c r="A79" s="5"/>
      <c r="B79" s="13"/>
      <c r="C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5.75" customHeight="1">
      <c r="A80" s="5"/>
      <c r="B80" s="13"/>
      <c r="C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5.75" customHeight="1">
      <c r="A81" s="5"/>
      <c r="B81" s="13"/>
      <c r="C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5.75" customHeight="1">
      <c r="A82" s="5"/>
      <c r="B82" s="13"/>
      <c r="C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5.75" customHeight="1">
      <c r="A83" s="5"/>
      <c r="B83" s="13"/>
      <c r="C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5.75" customHeight="1">
      <c r="A84" s="5"/>
      <c r="B84" s="13"/>
      <c r="C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5.75" customHeight="1">
      <c r="A85" s="5"/>
      <c r="B85" s="13"/>
      <c r="C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5.75" customHeight="1">
      <c r="A86" s="5"/>
      <c r="B86" s="13"/>
      <c r="C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5.75" customHeight="1">
      <c r="A87" s="5"/>
      <c r="B87" s="13"/>
      <c r="C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5.75" customHeight="1">
      <c r="A88" s="5"/>
      <c r="B88" s="13"/>
      <c r="C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5.75" customHeight="1">
      <c r="A89" s="5"/>
      <c r="B89" s="13"/>
      <c r="C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5.75" customHeight="1">
      <c r="A90" s="5"/>
      <c r="B90" s="13"/>
      <c r="C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5.75" customHeight="1">
      <c r="A91" s="5"/>
      <c r="B91" s="13"/>
      <c r="C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5.75" customHeight="1">
      <c r="A92" s="5"/>
      <c r="B92" s="13"/>
      <c r="C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5.75" customHeight="1">
      <c r="A93" s="5"/>
      <c r="B93" s="13"/>
      <c r="C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5.75" customHeight="1">
      <c r="A94" s="5"/>
      <c r="B94" s="13"/>
      <c r="C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5.75" customHeight="1">
      <c r="A95" s="5"/>
      <c r="B95" s="13"/>
      <c r="C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5.75" customHeight="1">
      <c r="A96" s="5"/>
      <c r="B96" s="13"/>
      <c r="C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5.75" customHeight="1">
      <c r="A97" s="5"/>
      <c r="B97" s="13"/>
      <c r="C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5.75" customHeight="1">
      <c r="A98" s="5"/>
      <c r="B98" s="13"/>
      <c r="C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5.75" customHeight="1">
      <c r="A99" s="5"/>
      <c r="B99" s="13"/>
      <c r="C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5.75" customHeight="1">
      <c r="A100" s="5"/>
      <c r="B100" s="13"/>
      <c r="C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5.75" customHeight="1">
      <c r="A101" s="5"/>
      <c r="B101" s="13"/>
      <c r="C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.75" customHeight="1">
      <c r="A102" s="5"/>
      <c r="B102" s="13"/>
      <c r="C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5.75" customHeight="1">
      <c r="A103" s="5"/>
      <c r="B103" s="13"/>
      <c r="C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5.75" customHeight="1">
      <c r="A104" s="5"/>
      <c r="B104" s="13"/>
      <c r="C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5.75" customHeight="1">
      <c r="A105" s="5"/>
      <c r="B105" s="13"/>
      <c r="C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5.75" customHeight="1">
      <c r="A106" s="5"/>
      <c r="B106" s="13"/>
      <c r="C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5.75" customHeight="1">
      <c r="A107" s="5"/>
      <c r="B107" s="13"/>
      <c r="C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5.75" customHeight="1">
      <c r="A108" s="5"/>
      <c r="B108" s="13"/>
      <c r="C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5.75" customHeight="1">
      <c r="A109" s="5"/>
      <c r="B109" s="13"/>
      <c r="C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5.75" customHeight="1">
      <c r="A110" s="5"/>
      <c r="B110" s="13"/>
      <c r="C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5.75" customHeight="1">
      <c r="A111" s="5"/>
      <c r="B111" s="13"/>
      <c r="C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5.75" customHeight="1">
      <c r="A112" s="5"/>
      <c r="B112" s="13"/>
      <c r="C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5.75" customHeight="1">
      <c r="A113" s="5"/>
      <c r="B113" s="13"/>
      <c r="C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5.75" customHeight="1">
      <c r="A114" s="5"/>
      <c r="B114" s="13"/>
      <c r="C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5.75" customHeight="1">
      <c r="A115" s="5"/>
      <c r="B115" s="13"/>
      <c r="C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5.75" customHeight="1">
      <c r="A116" s="5"/>
      <c r="B116" s="13"/>
      <c r="C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5.75" customHeight="1">
      <c r="A117" s="5"/>
      <c r="B117" s="13"/>
      <c r="C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5.75" customHeight="1">
      <c r="A118" s="5"/>
      <c r="B118" s="13"/>
      <c r="C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5.75" customHeight="1">
      <c r="A119" s="5"/>
      <c r="B119" s="13"/>
      <c r="C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5.75" customHeight="1">
      <c r="A120" s="5"/>
      <c r="B120" s="13"/>
      <c r="C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5.75" customHeight="1">
      <c r="A121" s="5"/>
      <c r="B121" s="13"/>
      <c r="C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5.75" customHeight="1">
      <c r="A122" s="5"/>
      <c r="B122" s="13"/>
      <c r="C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5.75" customHeight="1">
      <c r="A123" s="5"/>
      <c r="B123" s="13"/>
      <c r="C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5.75" customHeight="1">
      <c r="A124" s="5"/>
      <c r="B124" s="13"/>
      <c r="C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5.75" customHeight="1">
      <c r="A125" s="5"/>
      <c r="B125" s="13"/>
      <c r="C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5.75" customHeight="1">
      <c r="A126" s="5"/>
      <c r="B126" s="13"/>
      <c r="C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5.75" customHeight="1">
      <c r="A127" s="5"/>
      <c r="B127" s="13"/>
      <c r="C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5.75" customHeight="1">
      <c r="A128" s="5"/>
      <c r="B128" s="13"/>
      <c r="C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5.75" customHeight="1">
      <c r="A129" s="5"/>
      <c r="B129" s="13"/>
      <c r="C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5.75" customHeight="1">
      <c r="A130" s="5"/>
      <c r="B130" s="13"/>
      <c r="C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5.75" customHeight="1">
      <c r="A131" s="5"/>
      <c r="B131" s="13"/>
      <c r="C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5.75" customHeight="1">
      <c r="A132" s="5"/>
      <c r="B132" s="13"/>
      <c r="C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5.75" customHeight="1">
      <c r="A133" s="5"/>
      <c r="B133" s="13"/>
      <c r="C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5.75" customHeight="1">
      <c r="A134" s="5"/>
      <c r="B134" s="13"/>
      <c r="C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5.75" customHeight="1">
      <c r="A135" s="5"/>
      <c r="B135" s="13"/>
      <c r="C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5.75" customHeight="1">
      <c r="A136" s="5"/>
      <c r="B136" s="13"/>
      <c r="C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5.75" customHeight="1">
      <c r="A137" s="5"/>
      <c r="B137" s="13"/>
      <c r="C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5.75" customHeight="1">
      <c r="A138" s="5"/>
      <c r="B138" s="13"/>
      <c r="C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5.75" customHeight="1">
      <c r="A139" s="5"/>
      <c r="B139" s="13"/>
      <c r="C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5.75" customHeight="1">
      <c r="A140" s="5"/>
      <c r="B140" s="13"/>
      <c r="C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5.75" customHeight="1">
      <c r="A141" s="5"/>
      <c r="B141" s="13"/>
      <c r="C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5.75" customHeight="1">
      <c r="A142" s="5"/>
      <c r="B142" s="13"/>
      <c r="C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5.75" customHeight="1">
      <c r="A143" s="5"/>
      <c r="B143" s="13"/>
      <c r="C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5.75" customHeight="1">
      <c r="A144" s="5"/>
      <c r="B144" s="13"/>
      <c r="C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5.75" customHeight="1">
      <c r="A145" s="5"/>
      <c r="B145" s="13"/>
      <c r="C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5.75" customHeight="1">
      <c r="A146" s="5"/>
      <c r="B146" s="13"/>
      <c r="C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5.75" customHeight="1">
      <c r="A147" s="5"/>
      <c r="B147" s="13"/>
      <c r="C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5.75" customHeight="1">
      <c r="A148" s="5"/>
      <c r="B148" s="13"/>
      <c r="C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5.75" customHeight="1">
      <c r="A149" s="5"/>
      <c r="B149" s="13"/>
      <c r="C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5.75" customHeight="1">
      <c r="A150" s="5"/>
      <c r="B150" s="13"/>
      <c r="C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5.75" customHeight="1">
      <c r="A151" s="5"/>
      <c r="B151" s="13"/>
      <c r="C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5.75" customHeight="1">
      <c r="A152" s="5"/>
      <c r="B152" s="13"/>
      <c r="C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5.75" customHeight="1">
      <c r="A153" s="5"/>
      <c r="B153" s="13"/>
      <c r="C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5.75" customHeight="1">
      <c r="A154" s="5"/>
      <c r="B154" s="13"/>
      <c r="C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5.75" customHeight="1">
      <c r="A155" s="5"/>
      <c r="B155" s="13"/>
      <c r="C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5.75" customHeight="1">
      <c r="A156" s="5"/>
      <c r="B156" s="13"/>
      <c r="C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5.75" customHeight="1">
      <c r="A157" s="5"/>
      <c r="B157" s="13"/>
      <c r="C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5.75" customHeight="1">
      <c r="A158" s="5"/>
      <c r="B158" s="13"/>
      <c r="C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5.75" customHeight="1">
      <c r="A159" s="5"/>
      <c r="B159" s="13"/>
      <c r="C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5.75" customHeight="1">
      <c r="A160" s="5"/>
      <c r="B160" s="13"/>
      <c r="C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5.75" customHeight="1">
      <c r="A161" s="5"/>
      <c r="B161" s="13"/>
      <c r="C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5.75" customHeight="1">
      <c r="A162" s="5"/>
      <c r="B162" s="13"/>
      <c r="C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5.75" customHeight="1">
      <c r="A163" s="5"/>
      <c r="B163" s="13"/>
      <c r="C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5.75" customHeight="1">
      <c r="A164" s="5"/>
      <c r="B164" s="13"/>
      <c r="C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5.75" customHeight="1">
      <c r="A165" s="5"/>
      <c r="B165" s="13"/>
      <c r="C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5.75" customHeight="1">
      <c r="A166" s="5"/>
      <c r="B166" s="13"/>
      <c r="C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5.75" customHeight="1">
      <c r="A167" s="5"/>
      <c r="B167" s="13"/>
      <c r="C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5.75" customHeight="1">
      <c r="A168" s="5"/>
      <c r="B168" s="13"/>
      <c r="C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5.75" customHeight="1">
      <c r="A169" s="5"/>
      <c r="B169" s="13"/>
      <c r="C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5.75" customHeight="1">
      <c r="A170" s="5"/>
      <c r="B170" s="13"/>
      <c r="C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5.75" customHeight="1">
      <c r="A171" s="5"/>
      <c r="B171" s="13"/>
      <c r="C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5.75" customHeight="1">
      <c r="A172" s="5"/>
      <c r="B172" s="13"/>
      <c r="C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5.75" customHeight="1">
      <c r="A173" s="5"/>
      <c r="B173" s="13"/>
      <c r="C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5.75" customHeight="1">
      <c r="A174" s="5"/>
      <c r="B174" s="13"/>
      <c r="C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5.75" customHeight="1">
      <c r="A175" s="5"/>
      <c r="B175" s="13"/>
      <c r="C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5.75" customHeight="1">
      <c r="A176" s="5"/>
      <c r="B176" s="13"/>
      <c r="C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5.75" customHeight="1">
      <c r="A177" s="5"/>
      <c r="B177" s="13"/>
      <c r="C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5.75" customHeight="1">
      <c r="A178" s="5"/>
      <c r="B178" s="13"/>
      <c r="C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5.75" customHeight="1">
      <c r="A179" s="5"/>
      <c r="B179" s="13"/>
      <c r="C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5.75" customHeight="1">
      <c r="A180" s="5"/>
      <c r="B180" s="13"/>
      <c r="C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5.75" customHeight="1">
      <c r="A181" s="5"/>
      <c r="B181" s="13"/>
      <c r="C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5.75" customHeight="1">
      <c r="A182" s="5"/>
      <c r="B182" s="13"/>
      <c r="C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5.75" customHeight="1">
      <c r="A183" s="5"/>
      <c r="B183" s="13"/>
      <c r="C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5.75" customHeight="1">
      <c r="A184" s="5"/>
      <c r="B184" s="13"/>
      <c r="C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5.75" customHeight="1">
      <c r="A185" s="5"/>
      <c r="B185" s="13"/>
      <c r="C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5.75" customHeight="1">
      <c r="A186" s="5"/>
      <c r="B186" s="13"/>
      <c r="C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5.75" customHeight="1">
      <c r="A187" s="5"/>
      <c r="B187" s="13"/>
      <c r="C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5.75" customHeight="1">
      <c r="A188" s="5"/>
      <c r="B188" s="13"/>
      <c r="C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5.75" customHeight="1">
      <c r="A189" s="5"/>
      <c r="B189" s="13"/>
      <c r="C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5.75" customHeight="1">
      <c r="A190" s="5"/>
      <c r="B190" s="13"/>
      <c r="C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5.75" customHeight="1">
      <c r="A191" s="5"/>
      <c r="B191" s="13"/>
      <c r="C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5.75" customHeight="1">
      <c r="A192" s="5"/>
      <c r="B192" s="13"/>
      <c r="C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5.75" customHeight="1">
      <c r="A193" s="5"/>
      <c r="B193" s="13"/>
      <c r="C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5.75" customHeight="1">
      <c r="A194" s="5"/>
      <c r="B194" s="13"/>
      <c r="C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5.75" customHeight="1">
      <c r="A195" s="5"/>
      <c r="B195" s="13"/>
      <c r="C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5.75" customHeight="1">
      <c r="A196" s="5"/>
      <c r="B196" s="13"/>
      <c r="C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5.75" customHeight="1">
      <c r="A197" s="5"/>
      <c r="B197" s="13"/>
      <c r="C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5.75" customHeight="1">
      <c r="A198" s="5"/>
      <c r="B198" s="13"/>
      <c r="C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5.75" customHeight="1">
      <c r="A199" s="5"/>
      <c r="B199" s="13"/>
      <c r="C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5.75" customHeight="1">
      <c r="A200" s="5"/>
      <c r="B200" s="13"/>
      <c r="C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5.75" customHeight="1">
      <c r="A201" s="5"/>
      <c r="B201" s="13"/>
      <c r="C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5.75" customHeight="1">
      <c r="A202" s="5"/>
      <c r="B202" s="13"/>
      <c r="C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5.75" customHeight="1">
      <c r="A203" s="5"/>
      <c r="B203" s="13"/>
      <c r="C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5.75" customHeight="1">
      <c r="A204" s="5"/>
      <c r="B204" s="13"/>
      <c r="C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5.75" customHeight="1">
      <c r="A205" s="5"/>
      <c r="B205" s="13"/>
      <c r="C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5.75" customHeight="1">
      <c r="A206" s="5"/>
      <c r="B206" s="13"/>
      <c r="C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5.75" customHeight="1">
      <c r="A207" s="5"/>
      <c r="B207" s="13"/>
      <c r="C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5.75" customHeight="1">
      <c r="A208" s="5"/>
      <c r="B208" s="13"/>
      <c r="C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5.75" customHeight="1">
      <c r="A209" s="5"/>
      <c r="B209" s="13"/>
      <c r="C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5.75" customHeight="1">
      <c r="A210" s="5"/>
      <c r="B210" s="13"/>
      <c r="C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5.75" customHeight="1">
      <c r="A211" s="5"/>
      <c r="B211" s="13"/>
      <c r="C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5.75" customHeight="1">
      <c r="A212" s="5"/>
      <c r="B212" s="13"/>
      <c r="C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5.75" customHeight="1">
      <c r="A213" s="5"/>
      <c r="B213" s="13"/>
      <c r="C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5.75" customHeight="1">
      <c r="A214" s="5"/>
      <c r="B214" s="13"/>
      <c r="C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5.75" customHeight="1">
      <c r="A215" s="5"/>
      <c r="B215" s="13"/>
      <c r="C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5.75" customHeight="1">
      <c r="A216" s="5"/>
      <c r="B216" s="13"/>
      <c r="C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5.75" customHeight="1">
      <c r="A217" s="5"/>
      <c r="B217" s="13"/>
      <c r="C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5.75" customHeight="1">
      <c r="A218" s="5"/>
      <c r="B218" s="13"/>
      <c r="C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5.75" customHeight="1">
      <c r="A219" s="5"/>
      <c r="B219" s="13"/>
      <c r="C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5.75" customHeight="1">
      <c r="A220" s="5"/>
      <c r="B220" s="13"/>
      <c r="C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5.75" customHeight="1">
      <c r="A221" s="5"/>
      <c r="B221" s="13"/>
      <c r="C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5.75" customHeight="1">
      <c r="A222" s="5"/>
      <c r="B222" s="13"/>
      <c r="C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5.75" customHeight="1">
      <c r="A223" s="5"/>
      <c r="B223" s="13"/>
      <c r="C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5.75" customHeight="1">
      <c r="A224" s="5"/>
      <c r="B224" s="13"/>
      <c r="C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5.75" customHeight="1">
      <c r="A225" s="5"/>
      <c r="B225" s="13"/>
      <c r="C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5.75" customHeight="1">
      <c r="A226" s="5"/>
      <c r="B226" s="13"/>
      <c r="C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5.75" customHeight="1">
      <c r="A227" s="5"/>
      <c r="B227" s="13"/>
      <c r="C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5.75" customHeight="1">
      <c r="A228" s="5"/>
      <c r="B228" s="13"/>
      <c r="C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5.75" customHeight="1">
      <c r="A229" s="5"/>
      <c r="B229" s="13"/>
      <c r="C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5.75" customHeight="1">
      <c r="A230" s="5"/>
      <c r="B230" s="13"/>
      <c r="C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5.75" customHeight="1">
      <c r="A231" s="5"/>
      <c r="B231" s="13"/>
      <c r="C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5.75" customHeight="1">
      <c r="A232" s="5"/>
      <c r="B232" s="13"/>
      <c r="C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5.75" customHeight="1">
      <c r="A233" s="5"/>
      <c r="B233" s="13"/>
      <c r="C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5.75" customHeight="1">
      <c r="A234" s="5"/>
      <c r="B234" s="13"/>
      <c r="C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5.75" customHeight="1">
      <c r="A235" s="5"/>
      <c r="B235" s="13"/>
      <c r="C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5.75" customHeight="1">
      <c r="A236" s="5"/>
      <c r="B236" s="13"/>
      <c r="C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5.75" customHeight="1">
      <c r="A237" s="5"/>
      <c r="B237" s="13"/>
      <c r="C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5.75" customHeight="1">
      <c r="A238" s="5"/>
      <c r="B238" s="13"/>
      <c r="C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5.75" customHeight="1">
      <c r="A239" s="5"/>
      <c r="B239" s="13"/>
      <c r="C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5.75" customHeight="1">
      <c r="A240" s="5"/>
      <c r="B240" s="13"/>
      <c r="C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5.75" customHeight="1">
      <c r="A241" s="5"/>
      <c r="B241" s="13"/>
      <c r="C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5.75" customHeight="1">
      <c r="A242" s="5"/>
      <c r="B242" s="13"/>
      <c r="C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5.75" customHeight="1">
      <c r="A243" s="5"/>
      <c r="B243" s="13"/>
      <c r="C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5.75" customHeight="1">
      <c r="A244" s="5"/>
      <c r="B244" s="13"/>
      <c r="C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5.75" customHeight="1">
      <c r="A245" s="5"/>
      <c r="B245" s="13"/>
      <c r="C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5.75" customHeight="1">
      <c r="A246" s="5"/>
      <c r="B246" s="13"/>
      <c r="C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5.75" customHeight="1">
      <c r="A247" s="5"/>
      <c r="B247" s="13"/>
      <c r="C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5.75" customHeight="1">
      <c r="A248" s="5"/>
      <c r="B248" s="13"/>
      <c r="C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5.75" customHeight="1">
      <c r="A249" s="5"/>
      <c r="B249" s="13"/>
      <c r="C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5.75" customHeight="1">
      <c r="A250" s="5"/>
      <c r="B250" s="13"/>
      <c r="C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5.75" customHeight="1">
      <c r="A251" s="5"/>
      <c r="B251" s="13"/>
      <c r="C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5.75" customHeight="1">
      <c r="A252" s="5"/>
      <c r="B252" s="13"/>
      <c r="C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5.75" customHeight="1">
      <c r="A253" s="5"/>
      <c r="B253" s="13"/>
      <c r="C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5.75" customHeight="1">
      <c r="A254" s="5"/>
      <c r="B254" s="13"/>
      <c r="C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5.75" customHeight="1">
      <c r="A255" s="5"/>
      <c r="B255" s="13"/>
      <c r="C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5.75" customHeight="1">
      <c r="A256" s="5"/>
      <c r="B256" s="13"/>
      <c r="C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5.75" customHeight="1">
      <c r="A257" s="5"/>
      <c r="B257" s="13"/>
      <c r="C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5.75" customHeight="1">
      <c r="A258" s="5"/>
      <c r="B258" s="13"/>
      <c r="C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5.75" customHeight="1">
      <c r="A259" s="5"/>
      <c r="B259" s="13"/>
      <c r="C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5.75" customHeight="1">
      <c r="A260" s="5"/>
      <c r="B260" s="13"/>
      <c r="C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5.75" customHeight="1">
      <c r="A261" s="5"/>
      <c r="B261" s="13"/>
      <c r="C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5.75" customHeight="1">
      <c r="A262" s="5"/>
      <c r="B262" s="13"/>
      <c r="C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5.75" customHeight="1">
      <c r="A263" s="5"/>
      <c r="B263" s="13"/>
      <c r="C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5.75" customHeight="1">
      <c r="A264" s="5"/>
      <c r="B264" s="13"/>
      <c r="C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5.75" customHeight="1">
      <c r="A265" s="5"/>
      <c r="B265" s="13"/>
      <c r="C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5.75" customHeight="1">
      <c r="A266" s="5"/>
      <c r="B266" s="13"/>
      <c r="C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5.75" customHeight="1">
      <c r="A267" s="5"/>
      <c r="B267" s="13"/>
      <c r="C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5.75" customHeight="1">
      <c r="A268" s="5"/>
      <c r="B268" s="13"/>
      <c r="C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5.75" customHeight="1">
      <c r="A269" s="5"/>
      <c r="B269" s="13"/>
      <c r="C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5.75" customHeight="1">
      <c r="A270" s="5"/>
      <c r="B270" s="13"/>
      <c r="C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5.75" customHeight="1">
      <c r="A271" s="5"/>
      <c r="B271" s="13"/>
      <c r="C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5.75" customHeight="1">
      <c r="A272" s="5"/>
      <c r="B272" s="13"/>
      <c r="C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5.75" customHeight="1">
      <c r="A273" s="5"/>
      <c r="B273" s="13"/>
      <c r="C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5.75" customHeight="1">
      <c r="A274" s="5"/>
      <c r="B274" s="13"/>
      <c r="C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5.75" customHeight="1">
      <c r="A275" s="5"/>
      <c r="B275" s="13"/>
      <c r="C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5.75" customHeight="1">
      <c r="A276" s="5"/>
      <c r="B276" s="13"/>
      <c r="C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5.75" customHeight="1">
      <c r="A277" s="5"/>
      <c r="B277" s="13"/>
      <c r="C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5.75" customHeight="1">
      <c r="A278" s="5"/>
      <c r="B278" s="13"/>
      <c r="C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5.75" customHeight="1">
      <c r="A279" s="5"/>
      <c r="B279" s="13"/>
      <c r="C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5.75" customHeight="1">
      <c r="A280" s="5"/>
      <c r="B280" s="13"/>
      <c r="C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5.75" customHeight="1">
      <c r="A281" s="5"/>
      <c r="B281" s="13"/>
      <c r="C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5.75" customHeight="1">
      <c r="A282" s="5"/>
      <c r="B282" s="13"/>
      <c r="C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5.75" customHeight="1">
      <c r="A283" s="5"/>
      <c r="B283" s="13"/>
      <c r="C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5.75" customHeight="1">
      <c r="A284" s="5"/>
      <c r="B284" s="13"/>
      <c r="C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5.75" customHeight="1">
      <c r="A285" s="5"/>
      <c r="B285" s="13"/>
      <c r="C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5.75" customHeight="1">
      <c r="A286" s="5"/>
      <c r="B286" s="13"/>
      <c r="C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5.75" customHeight="1">
      <c r="A287" s="5"/>
      <c r="B287" s="13"/>
      <c r="C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5.75" customHeight="1">
      <c r="A288" s="5"/>
      <c r="B288" s="13"/>
      <c r="C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5.75" customHeight="1">
      <c r="A289" s="5"/>
      <c r="B289" s="13"/>
      <c r="C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ht="15.75" customHeight="1">
      <c r="A290" s="5"/>
      <c r="B290" s="13"/>
      <c r="C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5.75" customHeight="1">
      <c r="A291" s="5"/>
      <c r="B291" s="13"/>
      <c r="C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ht="15.75" customHeight="1">
      <c r="A292" s="5"/>
      <c r="B292" s="13"/>
      <c r="C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ht="15.75" customHeight="1">
      <c r="A293" s="5"/>
      <c r="B293" s="13"/>
      <c r="C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ht="15.75" customHeight="1">
      <c r="A294" s="5"/>
      <c r="B294" s="13"/>
      <c r="C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ht="15.75" customHeight="1">
      <c r="A295" s="5"/>
      <c r="B295" s="13"/>
      <c r="C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ht="15.75" customHeight="1">
      <c r="A296" s="5"/>
      <c r="B296" s="13"/>
      <c r="C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ht="15.75" customHeight="1">
      <c r="A297" s="5"/>
      <c r="B297" s="13"/>
      <c r="C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ht="15.75" customHeight="1">
      <c r="A298" s="5"/>
      <c r="B298" s="13"/>
      <c r="C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ht="15.75" customHeight="1">
      <c r="A299" s="5"/>
      <c r="B299" s="13"/>
      <c r="C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ht="15.75" customHeight="1">
      <c r="A300" s="5"/>
      <c r="B300" s="13"/>
      <c r="C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ht="15.75" customHeight="1">
      <c r="A301" s="5"/>
      <c r="B301" s="13"/>
      <c r="C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ht="15.75" customHeight="1">
      <c r="A302" s="5"/>
      <c r="B302" s="13"/>
      <c r="C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ht="15.75" customHeight="1">
      <c r="A303" s="5"/>
      <c r="B303" s="13"/>
      <c r="C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ht="15.75" customHeight="1">
      <c r="A304" s="5"/>
      <c r="B304" s="13"/>
      <c r="C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ht="15.75" customHeight="1">
      <c r="A305" s="5"/>
      <c r="B305" s="13"/>
      <c r="C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ht="15.75" customHeight="1">
      <c r="A306" s="5"/>
      <c r="B306" s="13"/>
      <c r="C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:38" ht="15.75" customHeight="1">
      <c r="A307" s="5"/>
      <c r="B307" s="13"/>
      <c r="C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ht="15.75" customHeight="1">
      <c r="A308" s="5"/>
      <c r="B308" s="13"/>
      <c r="C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:38" ht="15.75" customHeight="1">
      <c r="A309" s="5"/>
      <c r="B309" s="13"/>
      <c r="C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:38" ht="15.75" customHeight="1">
      <c r="A310" s="5"/>
      <c r="B310" s="13"/>
      <c r="C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ht="15.75" customHeight="1">
      <c r="A311" s="5"/>
      <c r="B311" s="13"/>
      <c r="C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:38" ht="15.75" customHeight="1">
      <c r="A312" s="5"/>
      <c r="B312" s="13"/>
      <c r="C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:38" ht="15.75" customHeight="1">
      <c r="A313" s="5"/>
      <c r="B313" s="13"/>
      <c r="C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:38" ht="15.75" customHeight="1">
      <c r="A314" s="5"/>
      <c r="B314" s="13"/>
      <c r="C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:38" ht="15.75" customHeight="1">
      <c r="A315" s="5"/>
      <c r="B315" s="13"/>
      <c r="C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:38" ht="15.75" customHeight="1">
      <c r="A316" s="5"/>
      <c r="B316" s="13"/>
      <c r="C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:38" ht="15.75" customHeight="1">
      <c r="A317" s="5"/>
      <c r="B317" s="13"/>
      <c r="C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:38" ht="15.75" customHeight="1">
      <c r="A318" s="5"/>
      <c r="B318" s="13"/>
      <c r="C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:38" ht="15.75" customHeight="1">
      <c r="A319" s="5"/>
      <c r="B319" s="13"/>
      <c r="C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:38" ht="15.75" customHeight="1">
      <c r="A320" s="5"/>
      <c r="B320" s="13"/>
      <c r="C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:38" ht="15.75" customHeight="1">
      <c r="A321" s="5"/>
      <c r="B321" s="13"/>
      <c r="C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:38" ht="15.75" customHeight="1">
      <c r="A322" s="5"/>
      <c r="B322" s="13"/>
      <c r="C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:38" ht="15.75" customHeight="1">
      <c r="A323" s="5"/>
      <c r="B323" s="13"/>
      <c r="C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:38" ht="15.75" customHeight="1">
      <c r="A324" s="5"/>
      <c r="B324" s="13"/>
      <c r="C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:38" ht="15.75" customHeight="1">
      <c r="A325" s="5"/>
      <c r="B325" s="13"/>
      <c r="C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:38" ht="15.75" customHeight="1">
      <c r="A326" s="5"/>
      <c r="B326" s="13"/>
      <c r="C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:38" ht="15.75" customHeight="1">
      <c r="A327" s="5"/>
      <c r="B327" s="13"/>
      <c r="C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:38" ht="15.75" customHeight="1">
      <c r="A328" s="5"/>
      <c r="B328" s="13"/>
      <c r="C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:38" ht="15.75" customHeight="1">
      <c r="A329" s="5"/>
      <c r="B329" s="13"/>
      <c r="C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:38" ht="15.75" customHeight="1">
      <c r="A330" s="5"/>
      <c r="B330" s="13"/>
      <c r="C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:38" ht="15.75" customHeight="1">
      <c r="A331" s="5"/>
      <c r="B331" s="13"/>
      <c r="C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:38" ht="15.75" customHeight="1">
      <c r="A332" s="5"/>
      <c r="B332" s="13"/>
      <c r="C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:38" ht="15.75" customHeight="1">
      <c r="A333" s="5"/>
      <c r="B333" s="13"/>
      <c r="C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:38" ht="15.75" customHeight="1">
      <c r="A334" s="5"/>
      <c r="B334" s="13"/>
      <c r="C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:38" ht="15.75" customHeight="1">
      <c r="A335" s="5"/>
      <c r="B335" s="13"/>
      <c r="C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:38" ht="15.75" customHeight="1">
      <c r="A336" s="5"/>
      <c r="B336" s="13"/>
      <c r="C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:38" ht="15.75" customHeight="1">
      <c r="A337" s="5"/>
      <c r="B337" s="13"/>
      <c r="C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:38" ht="15.75" customHeight="1">
      <c r="A338" s="5"/>
      <c r="B338" s="13"/>
      <c r="C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:38" ht="15.75" customHeight="1">
      <c r="A339" s="5"/>
      <c r="B339" s="13"/>
      <c r="C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:38" ht="15.75" customHeight="1">
      <c r="A340" s="5"/>
      <c r="B340" s="13"/>
      <c r="C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:38" ht="15.75" customHeight="1">
      <c r="A341" s="5"/>
      <c r="B341" s="13"/>
      <c r="C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:38" ht="15.75" customHeight="1">
      <c r="A342" s="5"/>
      <c r="B342" s="13"/>
      <c r="C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:38" ht="15.75" customHeight="1">
      <c r="A343" s="5"/>
      <c r="B343" s="13"/>
      <c r="C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:38" ht="15.75" customHeight="1">
      <c r="A344" s="5"/>
      <c r="B344" s="13"/>
      <c r="C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:38" ht="15.75" customHeight="1">
      <c r="A345" s="5"/>
      <c r="B345" s="13"/>
      <c r="C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:38" ht="15.75" customHeight="1">
      <c r="A346" s="5"/>
      <c r="B346" s="13"/>
      <c r="C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:38" ht="15.75" customHeight="1">
      <c r="A347" s="5"/>
      <c r="B347" s="13"/>
      <c r="C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:38" ht="15.75" customHeight="1">
      <c r="A348" s="5"/>
      <c r="B348" s="13"/>
      <c r="C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:38" ht="15.75" customHeight="1">
      <c r="A349" s="5"/>
      <c r="B349" s="13"/>
      <c r="C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:38" ht="15.75" customHeight="1">
      <c r="A350" s="5"/>
      <c r="B350" s="13"/>
      <c r="C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:38" ht="15.75" customHeight="1">
      <c r="A351" s="5"/>
      <c r="B351" s="13"/>
      <c r="C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:38" ht="15.75" customHeight="1">
      <c r="A352" s="5"/>
      <c r="B352" s="13"/>
      <c r="C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:38" ht="15.75" customHeight="1">
      <c r="A353" s="5"/>
      <c r="B353" s="13"/>
      <c r="C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:38" ht="15.75" customHeight="1">
      <c r="A354" s="5"/>
      <c r="B354" s="13"/>
      <c r="C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:38" ht="15.75" customHeight="1">
      <c r="A355" s="5"/>
      <c r="B355" s="13"/>
      <c r="C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:38" ht="15.75" customHeight="1">
      <c r="A356" s="5"/>
      <c r="B356" s="13"/>
      <c r="C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:38" ht="15.75" customHeight="1">
      <c r="A357" s="5"/>
      <c r="B357" s="13"/>
      <c r="C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:38" ht="15.75" customHeight="1">
      <c r="A358" s="5"/>
      <c r="B358" s="13"/>
      <c r="C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:38" ht="15.75" customHeight="1">
      <c r="A359" s="5"/>
      <c r="B359" s="13"/>
      <c r="C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:38" ht="15.75" customHeight="1">
      <c r="A360" s="5"/>
      <c r="B360" s="13"/>
      <c r="C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:38" ht="15.75" customHeight="1">
      <c r="A361" s="5"/>
      <c r="B361" s="13"/>
      <c r="C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:38" ht="15.75" customHeight="1">
      <c r="A362" s="5"/>
      <c r="B362" s="13"/>
      <c r="C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8" ht="15.75" customHeight="1">
      <c r="A363" s="5"/>
      <c r="B363" s="13"/>
      <c r="C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:38" ht="15.75" customHeight="1">
      <c r="A364" s="5"/>
      <c r="B364" s="13"/>
      <c r="C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:38" ht="15.75" customHeight="1">
      <c r="A365" s="5"/>
      <c r="B365" s="13"/>
      <c r="C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:38" ht="15.75" customHeight="1">
      <c r="A366" s="5"/>
      <c r="B366" s="13"/>
      <c r="C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:38" ht="15.75" customHeight="1">
      <c r="A367" s="5"/>
      <c r="B367" s="13"/>
      <c r="C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:38" ht="15.75" customHeight="1">
      <c r="A368" s="5"/>
      <c r="B368" s="13"/>
      <c r="C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:38" ht="15.75" customHeight="1">
      <c r="A369" s="5"/>
      <c r="B369" s="13"/>
      <c r="C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:38" ht="15.75" customHeight="1">
      <c r="A370" s="5"/>
      <c r="B370" s="13"/>
      <c r="C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:38" ht="15.75" customHeight="1">
      <c r="A371" s="5"/>
      <c r="B371" s="13"/>
      <c r="C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:38" ht="15.75" customHeight="1">
      <c r="A372" s="5"/>
      <c r="B372" s="13"/>
      <c r="C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:38" ht="15.75" customHeight="1">
      <c r="A373" s="5"/>
      <c r="B373" s="13"/>
      <c r="C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:38" ht="15.75" customHeight="1">
      <c r="A374" s="5"/>
      <c r="B374" s="13"/>
      <c r="C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:38" ht="15.75" customHeight="1">
      <c r="A375" s="5"/>
      <c r="B375" s="13"/>
      <c r="C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:38" ht="15.75" customHeight="1">
      <c r="A376" s="5"/>
      <c r="B376" s="13"/>
      <c r="C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:38" ht="15.75" customHeight="1">
      <c r="A377" s="5"/>
      <c r="B377" s="13"/>
      <c r="C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:38" ht="15.75" customHeight="1">
      <c r="A378" s="5"/>
      <c r="B378" s="13"/>
      <c r="C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:38" ht="15.75" customHeight="1">
      <c r="A379" s="5"/>
      <c r="B379" s="13"/>
      <c r="C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:38" ht="15.75" customHeight="1">
      <c r="A380" s="5"/>
      <c r="B380" s="13"/>
      <c r="C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:38" ht="15.75" customHeight="1">
      <c r="A381" s="5"/>
      <c r="B381" s="13"/>
      <c r="C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:38" ht="15.75" customHeight="1">
      <c r="A382" s="5"/>
      <c r="B382" s="13"/>
      <c r="C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:38" ht="15.75" customHeight="1">
      <c r="A383" s="5"/>
      <c r="B383" s="13"/>
      <c r="C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:38" ht="15.75" customHeight="1">
      <c r="A384" s="5"/>
      <c r="B384" s="13"/>
      <c r="C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:38" ht="15.75" customHeight="1">
      <c r="A385" s="5"/>
      <c r="B385" s="13"/>
      <c r="C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:38" ht="15.75" customHeight="1">
      <c r="A386" s="5"/>
      <c r="B386" s="13"/>
      <c r="C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:38" ht="15.75" customHeight="1">
      <c r="A387" s="5"/>
      <c r="B387" s="13"/>
      <c r="C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:38" ht="15.75" customHeight="1">
      <c r="A388" s="5"/>
      <c r="B388" s="13"/>
      <c r="C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:38" ht="15.75" customHeight="1">
      <c r="A389" s="5"/>
      <c r="B389" s="13"/>
      <c r="C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:38" ht="15.75" customHeight="1">
      <c r="A390" s="5"/>
      <c r="B390" s="13"/>
      <c r="C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:38" ht="15.75" customHeight="1">
      <c r="A391" s="5"/>
      <c r="B391" s="13"/>
      <c r="C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:38" ht="15.75" customHeight="1">
      <c r="A392" s="5"/>
      <c r="B392" s="13"/>
      <c r="C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:38" ht="15.75" customHeight="1">
      <c r="A393" s="5"/>
      <c r="B393" s="13"/>
      <c r="C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:38" ht="15.75" customHeight="1">
      <c r="A394" s="5"/>
      <c r="B394" s="13"/>
      <c r="C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:38" ht="15.75" customHeight="1">
      <c r="A395" s="5"/>
      <c r="B395" s="13"/>
      <c r="C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:38" ht="15.75" customHeight="1">
      <c r="A396" s="5"/>
      <c r="B396" s="13"/>
      <c r="C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:38" ht="15.75" customHeight="1">
      <c r="A397" s="5"/>
      <c r="B397" s="13"/>
      <c r="C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:38" ht="15.75" customHeight="1">
      <c r="A398" s="5"/>
      <c r="B398" s="13"/>
      <c r="C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:38" ht="15.75" customHeight="1">
      <c r="A399" s="5"/>
      <c r="B399" s="13"/>
      <c r="C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:38" ht="15.75" customHeight="1">
      <c r="A400" s="5"/>
      <c r="B400" s="13"/>
      <c r="C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:38" ht="15.75" customHeight="1">
      <c r="A401" s="5"/>
      <c r="B401" s="13"/>
      <c r="C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:38" ht="15.75" customHeight="1">
      <c r="A402" s="5"/>
      <c r="B402" s="13"/>
      <c r="C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:38" ht="15.75" customHeight="1">
      <c r="A403" s="5"/>
      <c r="B403" s="13"/>
      <c r="C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:38" ht="15.75" customHeight="1">
      <c r="A404" s="5"/>
      <c r="B404" s="13"/>
      <c r="C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:38" ht="15.75" customHeight="1">
      <c r="A405" s="5"/>
      <c r="B405" s="13"/>
      <c r="C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:38" ht="15.75" customHeight="1">
      <c r="A406" s="5"/>
      <c r="B406" s="13"/>
      <c r="C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:38" ht="15.75" customHeight="1">
      <c r="A407" s="5"/>
      <c r="B407" s="13"/>
      <c r="C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:38" ht="15.75" customHeight="1">
      <c r="A408" s="5"/>
      <c r="B408" s="13"/>
      <c r="C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:38" ht="15.75" customHeight="1">
      <c r="A409" s="5"/>
      <c r="B409" s="13"/>
      <c r="C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:38" ht="15.75" customHeight="1">
      <c r="A410" s="5"/>
      <c r="B410" s="13"/>
      <c r="C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:38" ht="15.75" customHeight="1">
      <c r="A411" s="5"/>
      <c r="B411" s="13"/>
      <c r="C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:38" ht="15.75" customHeight="1">
      <c r="A412" s="5"/>
      <c r="B412" s="13"/>
      <c r="C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:38" ht="15.75" customHeight="1">
      <c r="A413" s="5"/>
      <c r="B413" s="13"/>
      <c r="C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:38" ht="15.75" customHeight="1">
      <c r="A414" s="5"/>
      <c r="B414" s="13"/>
      <c r="C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:38" ht="15.75" customHeight="1">
      <c r="A415" s="5"/>
      <c r="B415" s="13"/>
      <c r="C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:38" ht="15.75" customHeight="1">
      <c r="A416" s="5"/>
      <c r="B416" s="13"/>
      <c r="C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:38" ht="15.75" customHeight="1">
      <c r="A417" s="5"/>
      <c r="B417" s="13"/>
      <c r="C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:38" ht="15.75" customHeight="1">
      <c r="A418" s="5"/>
      <c r="B418" s="13"/>
      <c r="C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:38" ht="15.75" customHeight="1">
      <c r="A419" s="5"/>
      <c r="B419" s="13"/>
      <c r="C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:38" ht="15.75" customHeight="1">
      <c r="A420" s="5"/>
      <c r="B420" s="13"/>
      <c r="C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:38" ht="15.75" customHeight="1">
      <c r="A421" s="5"/>
      <c r="B421" s="13"/>
      <c r="C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:38" ht="15.75" customHeight="1">
      <c r="A422" s="5"/>
      <c r="B422" s="13"/>
      <c r="C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:38" ht="15.75" customHeight="1">
      <c r="A423" s="5"/>
      <c r="B423" s="13"/>
      <c r="C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:38" ht="15.75" customHeight="1">
      <c r="A424" s="5"/>
      <c r="B424" s="13"/>
      <c r="C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:38" ht="15.75" customHeight="1">
      <c r="A425" s="5"/>
      <c r="B425" s="13"/>
      <c r="C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:38" ht="15.75" customHeight="1">
      <c r="A426" s="5"/>
      <c r="B426" s="13"/>
      <c r="C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:38" ht="15.75" customHeight="1">
      <c r="A427" s="5"/>
      <c r="B427" s="13"/>
      <c r="C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:38" ht="15.75" customHeight="1">
      <c r="A428" s="5"/>
      <c r="B428" s="13"/>
      <c r="C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:38" ht="15.75" customHeight="1">
      <c r="A429" s="5"/>
      <c r="B429" s="13"/>
      <c r="C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:38" ht="15.75" customHeight="1">
      <c r="A430" s="5"/>
      <c r="B430" s="13"/>
      <c r="C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:38" ht="15.75" customHeight="1">
      <c r="A431" s="5"/>
      <c r="B431" s="13"/>
      <c r="C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:38" ht="15.75" customHeight="1">
      <c r="A432" s="5"/>
      <c r="B432" s="13"/>
      <c r="C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:38" ht="15.75" customHeight="1">
      <c r="A433" s="5"/>
      <c r="B433" s="13"/>
      <c r="C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:38" ht="15.75" customHeight="1">
      <c r="A434" s="5"/>
      <c r="B434" s="13"/>
      <c r="C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:38" ht="15.75" customHeight="1">
      <c r="A435" s="5"/>
      <c r="B435" s="13"/>
      <c r="C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:38" ht="15.75" customHeight="1">
      <c r="A436" s="5"/>
      <c r="B436" s="13"/>
      <c r="C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:38" ht="15.75" customHeight="1">
      <c r="A437" s="5"/>
      <c r="B437" s="13"/>
      <c r="C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:38" ht="15.75" customHeight="1">
      <c r="A438" s="5"/>
      <c r="B438" s="13"/>
      <c r="C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:38" ht="15.75" customHeight="1">
      <c r="A439" s="5"/>
      <c r="B439" s="13"/>
      <c r="C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:38" ht="15.75" customHeight="1">
      <c r="A440" s="5"/>
      <c r="B440" s="13"/>
      <c r="C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:38" ht="15.75" customHeight="1">
      <c r="A441" s="5"/>
      <c r="B441" s="13"/>
      <c r="C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:38" ht="15.75" customHeight="1">
      <c r="A442" s="5"/>
      <c r="B442" s="13"/>
      <c r="C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:38" ht="15.75" customHeight="1">
      <c r="A443" s="5"/>
      <c r="B443" s="13"/>
      <c r="C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:38" ht="15.75" customHeight="1">
      <c r="A444" s="5"/>
      <c r="B444" s="13"/>
      <c r="C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:38" ht="15.75" customHeight="1">
      <c r="A445" s="5"/>
      <c r="B445" s="13"/>
      <c r="C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:38" ht="15.75" customHeight="1">
      <c r="A446" s="5"/>
      <c r="B446" s="13"/>
      <c r="C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:38" ht="15.75" customHeight="1">
      <c r="A447" s="5"/>
      <c r="B447" s="13"/>
      <c r="C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:38" ht="15.75" customHeight="1">
      <c r="A448" s="5"/>
      <c r="B448" s="13"/>
      <c r="C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:38" ht="15.75" customHeight="1">
      <c r="A449" s="5"/>
      <c r="B449" s="13"/>
      <c r="C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:38" ht="15.75" customHeight="1">
      <c r="A450" s="5"/>
      <c r="B450" s="13"/>
      <c r="C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:38" ht="15.75" customHeight="1">
      <c r="A451" s="5"/>
      <c r="B451" s="13"/>
      <c r="C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:38" ht="15.75" customHeight="1">
      <c r="A452" s="5"/>
      <c r="B452" s="13"/>
      <c r="C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:38" ht="15.75" customHeight="1">
      <c r="A453" s="5"/>
      <c r="B453" s="13"/>
      <c r="C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:38" ht="15.75" customHeight="1">
      <c r="A454" s="5"/>
      <c r="B454" s="13"/>
      <c r="C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:38" ht="15.75" customHeight="1">
      <c r="A455" s="5"/>
      <c r="B455" s="13"/>
      <c r="C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:38" ht="15.75" customHeight="1">
      <c r="A456" s="5"/>
      <c r="B456" s="13"/>
      <c r="C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:38" ht="15.75" customHeight="1">
      <c r="A457" s="5"/>
      <c r="B457" s="13"/>
      <c r="C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:38" ht="15.75" customHeight="1">
      <c r="A458" s="5"/>
      <c r="B458" s="13"/>
      <c r="C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:38" ht="15.75" customHeight="1">
      <c r="A459" s="5"/>
      <c r="B459" s="13"/>
      <c r="C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:38" ht="15.75" customHeight="1">
      <c r="A460" s="5"/>
      <c r="B460" s="13"/>
      <c r="C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:38" ht="15.75" customHeight="1">
      <c r="A461" s="5"/>
      <c r="B461" s="13"/>
      <c r="C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:38" ht="15.75" customHeight="1">
      <c r="A462" s="5"/>
      <c r="B462" s="13"/>
      <c r="C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:38" ht="15.75" customHeight="1">
      <c r="A463" s="5"/>
      <c r="B463" s="13"/>
      <c r="C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:38" ht="15.75" customHeight="1">
      <c r="A464" s="5"/>
      <c r="B464" s="13"/>
      <c r="C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:38" ht="15.75" customHeight="1">
      <c r="A465" s="5"/>
      <c r="B465" s="13"/>
      <c r="C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:38" ht="15.75" customHeight="1">
      <c r="A466" s="5"/>
      <c r="B466" s="13"/>
      <c r="C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:38" ht="15.75" customHeight="1">
      <c r="A467" s="5"/>
      <c r="B467" s="13"/>
      <c r="C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:38" ht="15.75" customHeight="1">
      <c r="A468" s="5"/>
      <c r="B468" s="13"/>
      <c r="C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:38" ht="15.75" customHeight="1">
      <c r="A469" s="5"/>
      <c r="B469" s="13"/>
      <c r="C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:38" ht="15.75" customHeight="1">
      <c r="A470" s="5"/>
      <c r="B470" s="13"/>
      <c r="C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:38" ht="15.75" customHeight="1">
      <c r="A471" s="5"/>
      <c r="B471" s="13"/>
      <c r="C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:38" ht="15.75" customHeight="1">
      <c r="A472" s="5"/>
      <c r="B472" s="13"/>
      <c r="C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:38" ht="15.75" customHeight="1">
      <c r="A473" s="5"/>
      <c r="B473" s="13"/>
      <c r="C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:38" ht="15.75" customHeight="1">
      <c r="A474" s="5"/>
      <c r="B474" s="13"/>
      <c r="C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:38" ht="15.75" customHeight="1">
      <c r="A475" s="5"/>
      <c r="B475" s="13"/>
      <c r="C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:38" ht="15.75" customHeight="1">
      <c r="A476" s="5"/>
      <c r="B476" s="13"/>
      <c r="C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:38" ht="15.75" customHeight="1">
      <c r="A477" s="5"/>
      <c r="B477" s="13"/>
      <c r="C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:38" ht="15.75" customHeight="1">
      <c r="A478" s="5"/>
      <c r="B478" s="13"/>
      <c r="C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:38" ht="15.75" customHeight="1">
      <c r="A479" s="5"/>
      <c r="B479" s="13"/>
      <c r="C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:38" ht="15.75" customHeight="1">
      <c r="A480" s="5"/>
      <c r="B480" s="13"/>
      <c r="C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:38" ht="15.75" customHeight="1">
      <c r="A481" s="5"/>
      <c r="B481" s="13"/>
      <c r="C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:38" ht="15.75" customHeight="1">
      <c r="A482" s="5"/>
      <c r="B482" s="13"/>
      <c r="C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:38" ht="15.75" customHeight="1">
      <c r="A483" s="5"/>
      <c r="B483" s="13"/>
      <c r="C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:38" ht="15.75" customHeight="1">
      <c r="A484" s="5"/>
      <c r="B484" s="13"/>
      <c r="C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:38" ht="15.75" customHeight="1">
      <c r="A485" s="5"/>
      <c r="B485" s="13"/>
      <c r="C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:38" ht="15.75" customHeight="1">
      <c r="A486" s="5"/>
      <c r="B486" s="13"/>
      <c r="C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:38" ht="15.75" customHeight="1">
      <c r="A487" s="5"/>
      <c r="B487" s="13"/>
      <c r="C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:38" ht="15.75" customHeight="1">
      <c r="A488" s="5"/>
      <c r="B488" s="13"/>
      <c r="C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:38" ht="15.75" customHeight="1">
      <c r="A489" s="5"/>
      <c r="B489" s="13"/>
      <c r="C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:38" ht="15.75" customHeight="1">
      <c r="A490" s="5"/>
      <c r="B490" s="13"/>
      <c r="C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:38" ht="15.75" customHeight="1">
      <c r="A491" s="5"/>
      <c r="B491" s="13"/>
      <c r="C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:38" ht="15.75" customHeight="1">
      <c r="A492" s="5"/>
      <c r="B492" s="13"/>
      <c r="C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:38" ht="15.75" customHeight="1">
      <c r="A493" s="5"/>
      <c r="B493" s="13"/>
      <c r="C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:38" ht="15.75" customHeight="1">
      <c r="A494" s="5"/>
      <c r="B494" s="13"/>
      <c r="C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:38" ht="15.75" customHeight="1">
      <c r="A495" s="5"/>
      <c r="B495" s="13"/>
      <c r="C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:38" ht="15.75" customHeight="1">
      <c r="A496" s="5"/>
      <c r="B496" s="13"/>
      <c r="C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:38" ht="15.75" customHeight="1">
      <c r="A497" s="5"/>
      <c r="B497" s="13"/>
      <c r="C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:38" ht="15.75" customHeight="1">
      <c r="A498" s="5"/>
      <c r="B498" s="13"/>
      <c r="C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:38" ht="15.75" customHeight="1">
      <c r="A499" s="5"/>
      <c r="B499" s="13"/>
      <c r="C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:38" ht="15.75" customHeight="1">
      <c r="A500" s="5"/>
      <c r="B500" s="13"/>
      <c r="C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:38" ht="15.75" customHeight="1">
      <c r="A501" s="5"/>
      <c r="B501" s="13"/>
      <c r="C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:38" ht="15.75" customHeight="1">
      <c r="A502" s="5"/>
      <c r="B502" s="13"/>
      <c r="C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:38" ht="15.75" customHeight="1">
      <c r="A503" s="5"/>
      <c r="B503" s="13"/>
      <c r="C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:38" ht="15.75" customHeight="1">
      <c r="A504" s="5"/>
      <c r="B504" s="13"/>
      <c r="C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:38" ht="15.75" customHeight="1">
      <c r="A505" s="5"/>
      <c r="B505" s="13"/>
      <c r="C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:38" ht="15.75" customHeight="1">
      <c r="A506" s="5"/>
      <c r="B506" s="13"/>
      <c r="C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:38" ht="15.75" customHeight="1">
      <c r="A507" s="5"/>
      <c r="B507" s="13"/>
      <c r="C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:38" ht="15.75" customHeight="1">
      <c r="A508" s="5"/>
      <c r="B508" s="13"/>
      <c r="C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:38" ht="15.75" customHeight="1">
      <c r="A509" s="5"/>
      <c r="B509" s="13"/>
      <c r="C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:38" ht="15.75" customHeight="1">
      <c r="A510" s="5"/>
      <c r="B510" s="13"/>
      <c r="C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:38" ht="15.75" customHeight="1">
      <c r="A511" s="5"/>
      <c r="B511" s="13"/>
      <c r="C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:38" ht="15.75" customHeight="1">
      <c r="A512" s="5"/>
      <c r="B512" s="13"/>
      <c r="C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:38" ht="15.75" customHeight="1">
      <c r="A513" s="5"/>
      <c r="B513" s="13"/>
      <c r="C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:38" ht="15.75" customHeight="1">
      <c r="A514" s="5"/>
      <c r="B514" s="13"/>
      <c r="C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:38" ht="15.75" customHeight="1">
      <c r="A515" s="5"/>
      <c r="B515" s="13"/>
      <c r="C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:38" ht="15.75" customHeight="1">
      <c r="A516" s="5"/>
      <c r="B516" s="13"/>
      <c r="C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:38" ht="15.75" customHeight="1">
      <c r="A517" s="5"/>
      <c r="B517" s="13"/>
      <c r="C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:38" ht="15.75" customHeight="1">
      <c r="A518" s="5"/>
      <c r="B518" s="13"/>
      <c r="C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:38" ht="15.75" customHeight="1">
      <c r="A519" s="5"/>
      <c r="B519" s="13"/>
      <c r="C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:38" ht="15.75" customHeight="1">
      <c r="A520" s="5"/>
      <c r="B520" s="13"/>
      <c r="C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:38" ht="15.75" customHeight="1">
      <c r="A521" s="5"/>
      <c r="B521" s="13"/>
      <c r="C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:38" ht="15.75" customHeight="1">
      <c r="A522" s="5"/>
      <c r="B522" s="13"/>
      <c r="C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:38" ht="15.75" customHeight="1">
      <c r="A523" s="5"/>
      <c r="B523" s="13"/>
      <c r="C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:38" ht="15.75" customHeight="1">
      <c r="A524" s="5"/>
      <c r="B524" s="13"/>
      <c r="C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:38" ht="15.75" customHeight="1">
      <c r="A525" s="5"/>
      <c r="B525" s="13"/>
      <c r="C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:38" ht="15.75" customHeight="1">
      <c r="A526" s="5"/>
      <c r="B526" s="13"/>
      <c r="C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:38" ht="15.75" customHeight="1">
      <c r="A527" s="5"/>
      <c r="B527" s="13"/>
      <c r="C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:38" ht="15.75" customHeight="1">
      <c r="A528" s="5"/>
      <c r="B528" s="13"/>
      <c r="C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:38" ht="15.75" customHeight="1">
      <c r="A529" s="5"/>
      <c r="B529" s="13"/>
      <c r="C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:38" ht="15.75" customHeight="1">
      <c r="A530" s="5"/>
      <c r="B530" s="13"/>
      <c r="C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:38" ht="15.75" customHeight="1">
      <c r="A531" s="5"/>
      <c r="B531" s="13"/>
      <c r="C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:38" ht="15.75" customHeight="1">
      <c r="A532" s="5"/>
      <c r="B532" s="13"/>
      <c r="C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:38" ht="15.75" customHeight="1">
      <c r="A533" s="5"/>
      <c r="B533" s="13"/>
      <c r="C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:38" ht="15.75" customHeight="1">
      <c r="A534" s="5"/>
      <c r="B534" s="13"/>
      <c r="C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:38" ht="15.75" customHeight="1">
      <c r="A535" s="5"/>
      <c r="B535" s="13"/>
      <c r="C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:38" ht="15.75" customHeight="1">
      <c r="A536" s="5"/>
      <c r="B536" s="13"/>
      <c r="C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:38" ht="15.75" customHeight="1">
      <c r="A537" s="5"/>
      <c r="B537" s="13"/>
      <c r="C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:38" ht="15.75" customHeight="1">
      <c r="A538" s="5"/>
      <c r="B538" s="13"/>
      <c r="C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:38" ht="15.75" customHeight="1">
      <c r="A539" s="5"/>
      <c r="B539" s="13"/>
      <c r="C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:38" ht="15.75" customHeight="1">
      <c r="A540" s="5"/>
      <c r="B540" s="13"/>
      <c r="C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:38" ht="15.75" customHeight="1">
      <c r="A541" s="5"/>
      <c r="B541" s="13"/>
      <c r="C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:38" ht="15.75" customHeight="1">
      <c r="A542" s="5"/>
      <c r="B542" s="13"/>
      <c r="C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:38" ht="15.75" customHeight="1">
      <c r="A543" s="5"/>
      <c r="B543" s="13"/>
      <c r="C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:38" ht="15.75" customHeight="1">
      <c r="A544" s="5"/>
      <c r="B544" s="13"/>
      <c r="C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:38" ht="15.75" customHeight="1">
      <c r="A545" s="5"/>
      <c r="B545" s="13"/>
      <c r="C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:38" ht="15.75" customHeight="1">
      <c r="A546" s="5"/>
      <c r="B546" s="13"/>
      <c r="C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:38" ht="15.75" customHeight="1">
      <c r="A547" s="5"/>
      <c r="B547" s="13"/>
      <c r="C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:38" ht="15.75" customHeight="1">
      <c r="A548" s="5"/>
      <c r="B548" s="13"/>
      <c r="C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:38" ht="15.75" customHeight="1">
      <c r="A549" s="5"/>
      <c r="B549" s="13"/>
      <c r="C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:38" ht="15.75" customHeight="1">
      <c r="A550" s="5"/>
      <c r="B550" s="13"/>
      <c r="C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:38" ht="15.75" customHeight="1">
      <c r="A551" s="5"/>
      <c r="B551" s="13"/>
      <c r="C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:38" ht="15.75" customHeight="1">
      <c r="A552" s="5"/>
      <c r="B552" s="13"/>
      <c r="C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:38" ht="15.75" customHeight="1">
      <c r="A553" s="5"/>
      <c r="B553" s="13"/>
      <c r="C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:38" ht="15.75" customHeight="1">
      <c r="A554" s="5"/>
      <c r="B554" s="13"/>
      <c r="C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:38" ht="15.75" customHeight="1">
      <c r="A555" s="5"/>
      <c r="B555" s="13"/>
      <c r="C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:38" ht="15.75" customHeight="1">
      <c r="A556" s="5"/>
      <c r="B556" s="13"/>
      <c r="C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:38" ht="15.75" customHeight="1">
      <c r="A557" s="5"/>
      <c r="B557" s="13"/>
      <c r="C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:38" ht="15.75" customHeight="1">
      <c r="A558" s="5"/>
      <c r="B558" s="13"/>
      <c r="C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:38" ht="15.75" customHeight="1">
      <c r="A559" s="5"/>
      <c r="B559" s="13"/>
      <c r="C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:38" ht="15.75" customHeight="1">
      <c r="A560" s="5"/>
      <c r="B560" s="13"/>
      <c r="C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:38" ht="15.75" customHeight="1">
      <c r="A561" s="5"/>
      <c r="B561" s="13"/>
      <c r="C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:38" ht="15.75" customHeight="1">
      <c r="A562" s="5"/>
      <c r="B562" s="13"/>
      <c r="C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:38" ht="15.75" customHeight="1">
      <c r="A563" s="5"/>
      <c r="B563" s="13"/>
      <c r="C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:38" ht="15.75" customHeight="1">
      <c r="A564" s="5"/>
      <c r="B564" s="13"/>
      <c r="C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:38" ht="15.75" customHeight="1">
      <c r="A565" s="5"/>
      <c r="B565" s="13"/>
      <c r="C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:38" ht="15.75" customHeight="1">
      <c r="A566" s="5"/>
      <c r="B566" s="13"/>
      <c r="C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:38" ht="15.75" customHeight="1">
      <c r="A567" s="5"/>
      <c r="B567" s="13"/>
      <c r="C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:38" ht="15.75" customHeight="1">
      <c r="A568" s="5"/>
      <c r="B568" s="13"/>
      <c r="C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:38" ht="15.75" customHeight="1">
      <c r="A569" s="5"/>
      <c r="B569" s="13"/>
      <c r="C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:38" ht="15.75" customHeight="1">
      <c r="A570" s="5"/>
      <c r="B570" s="13"/>
      <c r="C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:38" ht="15.75" customHeight="1">
      <c r="A571" s="5"/>
      <c r="B571" s="13"/>
      <c r="C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:38" ht="15.75" customHeight="1">
      <c r="A572" s="5"/>
      <c r="B572" s="13"/>
      <c r="C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:38" ht="15.75" customHeight="1">
      <c r="A573" s="5"/>
      <c r="B573" s="13"/>
      <c r="C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:38" ht="15.75" customHeight="1">
      <c r="A574" s="5"/>
      <c r="B574" s="13"/>
      <c r="C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:38" ht="15.75" customHeight="1">
      <c r="A575" s="5"/>
      <c r="B575" s="13"/>
      <c r="C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:38" ht="15.75" customHeight="1">
      <c r="A576" s="5"/>
      <c r="B576" s="13"/>
      <c r="C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:38" ht="15.75" customHeight="1">
      <c r="A577" s="5"/>
      <c r="B577" s="13"/>
      <c r="C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:38" ht="15.75" customHeight="1">
      <c r="A578" s="5"/>
      <c r="B578" s="13"/>
      <c r="C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:38" ht="15.75" customHeight="1">
      <c r="A579" s="5"/>
      <c r="B579" s="13"/>
      <c r="C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:38" ht="15.75" customHeight="1">
      <c r="A580" s="5"/>
      <c r="B580" s="13"/>
      <c r="C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:38" ht="15.75" customHeight="1">
      <c r="A581" s="5"/>
      <c r="B581" s="13"/>
      <c r="C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:38" ht="15.75" customHeight="1">
      <c r="A582" s="5"/>
      <c r="B582" s="13"/>
      <c r="C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:38" ht="15.75" customHeight="1">
      <c r="A583" s="5"/>
      <c r="B583" s="13"/>
      <c r="C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:38" ht="15.75" customHeight="1">
      <c r="A584" s="5"/>
      <c r="B584" s="13"/>
      <c r="C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:38" ht="15.75" customHeight="1">
      <c r="A585" s="5"/>
      <c r="B585" s="13"/>
      <c r="C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:38" ht="15.75" customHeight="1">
      <c r="A586" s="5"/>
      <c r="B586" s="13"/>
      <c r="C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:38" ht="15.75" customHeight="1">
      <c r="A587" s="5"/>
      <c r="B587" s="13"/>
      <c r="C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:38" ht="15.75" customHeight="1">
      <c r="A588" s="5"/>
      <c r="B588" s="13"/>
      <c r="C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:38" ht="15.75" customHeight="1">
      <c r="A589" s="5"/>
      <c r="B589" s="13"/>
      <c r="C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:38" ht="15.75" customHeight="1">
      <c r="A590" s="5"/>
      <c r="B590" s="13"/>
      <c r="C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:38" ht="15.75" customHeight="1">
      <c r="A591" s="5"/>
      <c r="B591" s="13"/>
      <c r="C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:38" ht="15.75" customHeight="1">
      <c r="A592" s="5"/>
      <c r="B592" s="13"/>
      <c r="C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:38" ht="15.75" customHeight="1">
      <c r="A593" s="5"/>
      <c r="B593" s="13"/>
      <c r="C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:38" ht="15.75" customHeight="1">
      <c r="A594" s="5"/>
      <c r="B594" s="13"/>
      <c r="C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:38" ht="15.75" customHeight="1">
      <c r="A595" s="5"/>
      <c r="B595" s="13"/>
      <c r="C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:38" ht="15.75" customHeight="1">
      <c r="A596" s="5"/>
      <c r="B596" s="13"/>
      <c r="C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:38" ht="15.75" customHeight="1">
      <c r="A597" s="5"/>
      <c r="B597" s="13"/>
      <c r="C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:38" ht="15.75" customHeight="1">
      <c r="A598" s="5"/>
      <c r="B598" s="13"/>
      <c r="C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:38" ht="15.75" customHeight="1">
      <c r="A599" s="5"/>
      <c r="B599" s="13"/>
      <c r="C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:38" ht="15.75" customHeight="1">
      <c r="A600" s="5"/>
      <c r="B600" s="13"/>
      <c r="C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:38" ht="15.75" customHeight="1">
      <c r="A601" s="5"/>
      <c r="B601" s="13"/>
      <c r="C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:38" ht="15.75" customHeight="1">
      <c r="A602" s="5"/>
      <c r="B602" s="13"/>
      <c r="C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:38" ht="15.75" customHeight="1">
      <c r="A603" s="5"/>
      <c r="B603" s="13"/>
      <c r="C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:38" ht="15.75" customHeight="1">
      <c r="A604" s="5"/>
      <c r="B604" s="13"/>
      <c r="C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:38" ht="15.75" customHeight="1">
      <c r="A605" s="5"/>
      <c r="B605" s="13"/>
      <c r="C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:38" ht="15.75" customHeight="1">
      <c r="A606" s="5"/>
      <c r="B606" s="13"/>
      <c r="C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:38" ht="15.75" customHeight="1">
      <c r="A607" s="5"/>
      <c r="B607" s="13"/>
      <c r="C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:38" ht="15.75" customHeight="1">
      <c r="A608" s="5"/>
      <c r="B608" s="13"/>
      <c r="C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:38" ht="15.75" customHeight="1">
      <c r="A609" s="5"/>
      <c r="B609" s="13"/>
      <c r="C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:38" ht="15.75" customHeight="1">
      <c r="A610" s="5"/>
      <c r="B610" s="13"/>
      <c r="C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:38" ht="15.75" customHeight="1">
      <c r="A611" s="5"/>
      <c r="B611" s="13"/>
      <c r="C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:38" ht="15.75" customHeight="1">
      <c r="A612" s="5"/>
      <c r="B612" s="13"/>
      <c r="C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:38" ht="15.75" customHeight="1">
      <c r="A613" s="5"/>
      <c r="B613" s="13"/>
      <c r="C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:38" ht="15.75" customHeight="1">
      <c r="A614" s="5"/>
      <c r="B614" s="13"/>
      <c r="C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:38" ht="15.75" customHeight="1">
      <c r="A615" s="5"/>
      <c r="B615" s="13"/>
      <c r="C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:38" ht="15.75" customHeight="1">
      <c r="A616" s="5"/>
      <c r="B616" s="13"/>
      <c r="C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:38" ht="15.75" customHeight="1">
      <c r="A617" s="5"/>
      <c r="B617" s="13"/>
      <c r="C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:38" ht="15.75" customHeight="1">
      <c r="A618" s="5"/>
      <c r="B618" s="13"/>
      <c r="C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:38" ht="15.75" customHeight="1">
      <c r="A619" s="5"/>
      <c r="B619" s="13"/>
      <c r="C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:38" ht="15.75" customHeight="1">
      <c r="A620" s="5"/>
      <c r="B620" s="13"/>
      <c r="C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:38" ht="15.75" customHeight="1">
      <c r="A621" s="5"/>
      <c r="B621" s="13"/>
      <c r="C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:38" ht="15.75" customHeight="1">
      <c r="A622" s="5"/>
      <c r="B622" s="13"/>
      <c r="C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:38" ht="15.75" customHeight="1">
      <c r="A623" s="5"/>
      <c r="B623" s="13"/>
      <c r="C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:38" ht="15.75" customHeight="1">
      <c r="A624" s="5"/>
      <c r="B624" s="13"/>
      <c r="C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:38" ht="15.75" customHeight="1">
      <c r="A625" s="5"/>
      <c r="B625" s="13"/>
      <c r="C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:38" ht="15.75" customHeight="1">
      <c r="A626" s="5"/>
      <c r="B626" s="13"/>
      <c r="C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:38" ht="15.75" customHeight="1">
      <c r="A627" s="5"/>
      <c r="B627" s="13"/>
      <c r="C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:38" ht="15.75" customHeight="1">
      <c r="A628" s="5"/>
      <c r="B628" s="13"/>
      <c r="C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:38" ht="15.75" customHeight="1">
      <c r="A629" s="5"/>
      <c r="B629" s="13"/>
      <c r="C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:38" ht="15.75" customHeight="1">
      <c r="A630" s="5"/>
      <c r="B630" s="13"/>
      <c r="C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:38" ht="15.75" customHeight="1">
      <c r="A631" s="5"/>
      <c r="B631" s="13"/>
      <c r="C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:38" ht="15.75" customHeight="1">
      <c r="A632" s="5"/>
      <c r="B632" s="13"/>
      <c r="C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:38" ht="15.75" customHeight="1">
      <c r="A633" s="5"/>
      <c r="B633" s="13"/>
      <c r="C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:38" ht="15.75" customHeight="1">
      <c r="A634" s="5"/>
      <c r="B634" s="13"/>
      <c r="C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:38" ht="15.75" customHeight="1">
      <c r="A635" s="5"/>
      <c r="B635" s="13"/>
      <c r="C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:38" ht="15.75" customHeight="1">
      <c r="A636" s="5"/>
      <c r="B636" s="13"/>
      <c r="C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:38" ht="15.75" customHeight="1">
      <c r="A637" s="5"/>
      <c r="B637" s="13"/>
      <c r="C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:38" ht="15.75" customHeight="1">
      <c r="A638" s="5"/>
      <c r="B638" s="13"/>
      <c r="C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:38" ht="15.75" customHeight="1">
      <c r="A639" s="5"/>
      <c r="B639" s="13"/>
      <c r="C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:38" ht="15.75" customHeight="1">
      <c r="A640" s="5"/>
      <c r="B640" s="13"/>
      <c r="C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:38" ht="15.75" customHeight="1">
      <c r="A641" s="5"/>
      <c r="B641" s="13"/>
      <c r="C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:38" ht="15.75" customHeight="1">
      <c r="A642" s="5"/>
      <c r="B642" s="13"/>
      <c r="C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:38" ht="15.75" customHeight="1">
      <c r="A643" s="5"/>
      <c r="B643" s="13"/>
      <c r="C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:38" ht="15.75" customHeight="1">
      <c r="A644" s="5"/>
      <c r="B644" s="13"/>
      <c r="C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:38" ht="15.75" customHeight="1">
      <c r="A645" s="5"/>
      <c r="B645" s="13"/>
      <c r="C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:38" ht="15.75" customHeight="1">
      <c r="A646" s="5"/>
      <c r="B646" s="13"/>
      <c r="C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:38" ht="15.75" customHeight="1">
      <c r="A647" s="5"/>
      <c r="B647" s="13"/>
      <c r="C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:38" ht="15.75" customHeight="1">
      <c r="A648" s="5"/>
      <c r="B648" s="13"/>
      <c r="C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:38" ht="15.75" customHeight="1">
      <c r="A649" s="5"/>
      <c r="B649" s="13"/>
      <c r="C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:38" ht="15.75" customHeight="1">
      <c r="A650" s="5"/>
      <c r="B650" s="13"/>
      <c r="C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:38" ht="15.75" customHeight="1">
      <c r="A651" s="5"/>
      <c r="B651" s="13"/>
      <c r="C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:38" ht="15.75" customHeight="1">
      <c r="A652" s="5"/>
      <c r="B652" s="13"/>
      <c r="C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:38" ht="15.75" customHeight="1">
      <c r="A653" s="5"/>
      <c r="B653" s="13"/>
      <c r="C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:38" ht="15.75" customHeight="1">
      <c r="A654" s="5"/>
      <c r="B654" s="13"/>
      <c r="C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:38" ht="15.75" customHeight="1">
      <c r="A655" s="5"/>
      <c r="B655" s="13"/>
      <c r="C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:38" ht="15.75" customHeight="1">
      <c r="A656" s="5"/>
      <c r="B656" s="13"/>
      <c r="C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:38" ht="15.75" customHeight="1">
      <c r="A657" s="5"/>
      <c r="B657" s="13"/>
      <c r="C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:38" ht="15.75" customHeight="1">
      <c r="A658" s="5"/>
      <c r="B658" s="13"/>
      <c r="C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:38" ht="15.75" customHeight="1">
      <c r="A659" s="5"/>
      <c r="B659" s="13"/>
      <c r="C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:38" ht="15.75" customHeight="1">
      <c r="A660" s="5"/>
      <c r="B660" s="13"/>
      <c r="C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:38" ht="15.75" customHeight="1">
      <c r="A661" s="5"/>
      <c r="B661" s="13"/>
      <c r="C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:38" ht="15.75" customHeight="1">
      <c r="A662" s="5"/>
      <c r="B662" s="13"/>
      <c r="C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:38" ht="15.75" customHeight="1">
      <c r="A663" s="5"/>
      <c r="B663" s="13"/>
      <c r="C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:38" ht="15.75" customHeight="1">
      <c r="A664" s="5"/>
      <c r="B664" s="13"/>
      <c r="C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:38" ht="15.75" customHeight="1">
      <c r="A665" s="5"/>
      <c r="B665" s="13"/>
      <c r="C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:38" ht="15.75" customHeight="1">
      <c r="A666" s="5"/>
      <c r="B666" s="13"/>
      <c r="C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:38" ht="15.75" customHeight="1">
      <c r="A667" s="5"/>
      <c r="B667" s="13"/>
      <c r="C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:38" ht="15.75" customHeight="1">
      <c r="A668" s="5"/>
      <c r="B668" s="13"/>
      <c r="C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:38" ht="15.75" customHeight="1">
      <c r="A669" s="5"/>
      <c r="B669" s="13"/>
      <c r="C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:38" ht="15.75" customHeight="1">
      <c r="A670" s="5"/>
      <c r="B670" s="13"/>
      <c r="C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:38" ht="15.75" customHeight="1">
      <c r="A671" s="5"/>
      <c r="B671" s="13"/>
      <c r="C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:38" ht="15.75" customHeight="1">
      <c r="A672" s="5"/>
      <c r="B672" s="13"/>
      <c r="C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:38" ht="15.75" customHeight="1">
      <c r="A673" s="5"/>
      <c r="B673" s="13"/>
      <c r="C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:38" ht="15.75" customHeight="1">
      <c r="A674" s="5"/>
      <c r="B674" s="13"/>
      <c r="C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:38" ht="15.75" customHeight="1">
      <c r="A675" s="5"/>
      <c r="B675" s="13"/>
      <c r="C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:38" ht="15.75" customHeight="1">
      <c r="A676" s="5"/>
      <c r="B676" s="13"/>
      <c r="C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:38" ht="15.75" customHeight="1">
      <c r="A677" s="5"/>
      <c r="B677" s="13"/>
      <c r="C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:38" ht="15.75" customHeight="1">
      <c r="A678" s="5"/>
      <c r="B678" s="13"/>
      <c r="C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:38" ht="15.75" customHeight="1">
      <c r="A679" s="5"/>
      <c r="B679" s="13"/>
      <c r="C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:38" ht="15.75" customHeight="1">
      <c r="A680" s="5"/>
      <c r="B680" s="13"/>
      <c r="C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:38" ht="15.75" customHeight="1">
      <c r="A681" s="5"/>
      <c r="B681" s="13"/>
      <c r="C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:38" ht="15.75" customHeight="1">
      <c r="A682" s="5"/>
      <c r="B682" s="13"/>
      <c r="C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:38" ht="15.75" customHeight="1">
      <c r="A683" s="5"/>
      <c r="B683" s="13"/>
      <c r="C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:38" ht="15.75" customHeight="1">
      <c r="A684" s="5"/>
      <c r="B684" s="13"/>
      <c r="C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:38" ht="15.75" customHeight="1">
      <c r="A685" s="5"/>
      <c r="B685" s="13"/>
      <c r="C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:38" ht="15.75" customHeight="1">
      <c r="A686" s="5"/>
      <c r="B686" s="13"/>
      <c r="C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:38" ht="15.75" customHeight="1">
      <c r="A687" s="5"/>
      <c r="B687" s="13"/>
      <c r="C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:38" ht="15.75" customHeight="1">
      <c r="A688" s="5"/>
      <c r="B688" s="13"/>
      <c r="C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:38" ht="15.75" customHeight="1">
      <c r="A689" s="5"/>
      <c r="B689" s="13"/>
      <c r="C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:38" ht="15.75" customHeight="1">
      <c r="A690" s="5"/>
      <c r="B690" s="13"/>
      <c r="C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:38" ht="15.75" customHeight="1">
      <c r="A691" s="5"/>
      <c r="B691" s="13"/>
      <c r="C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:38" ht="15.75" customHeight="1">
      <c r="A692" s="5"/>
      <c r="B692" s="13"/>
      <c r="C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:38" ht="15.75" customHeight="1">
      <c r="A693" s="5"/>
      <c r="B693" s="13"/>
      <c r="C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:38" ht="15.75" customHeight="1">
      <c r="A694" s="5"/>
      <c r="B694" s="13"/>
      <c r="C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:38" ht="15.75" customHeight="1">
      <c r="A695" s="5"/>
      <c r="B695" s="13"/>
      <c r="C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:38" ht="15.75" customHeight="1">
      <c r="A696" s="5"/>
      <c r="B696" s="13"/>
      <c r="C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:38" ht="15.75" customHeight="1">
      <c r="A697" s="5"/>
      <c r="B697" s="13"/>
      <c r="C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:38" ht="15.75" customHeight="1">
      <c r="A698" s="5"/>
      <c r="B698" s="13"/>
      <c r="C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:38" ht="15.75" customHeight="1">
      <c r="A699" s="5"/>
      <c r="B699" s="13"/>
      <c r="C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:38" ht="15.75" customHeight="1">
      <c r="A700" s="5"/>
      <c r="B700" s="13"/>
      <c r="C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:38" ht="15.75" customHeight="1">
      <c r="A701" s="5"/>
      <c r="B701" s="13"/>
      <c r="C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:38" ht="15.75" customHeight="1">
      <c r="A702" s="5"/>
      <c r="B702" s="13"/>
      <c r="C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:38" ht="15.75" customHeight="1">
      <c r="A703" s="5"/>
      <c r="B703" s="13"/>
      <c r="C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:38" ht="15.75" customHeight="1">
      <c r="A704" s="5"/>
      <c r="B704" s="13"/>
      <c r="C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:38" ht="15.75" customHeight="1">
      <c r="A705" s="5"/>
      <c r="B705" s="13"/>
      <c r="C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:38" ht="15.75" customHeight="1">
      <c r="A706" s="5"/>
      <c r="B706" s="13"/>
      <c r="C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:38" ht="15.75" customHeight="1">
      <c r="A707" s="5"/>
      <c r="B707" s="13"/>
      <c r="C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:38" ht="15.75" customHeight="1">
      <c r="A708" s="5"/>
      <c r="B708" s="13"/>
      <c r="C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:38" ht="15.75" customHeight="1">
      <c r="A709" s="5"/>
      <c r="B709" s="13"/>
      <c r="C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:38" ht="15.75" customHeight="1">
      <c r="A710" s="5"/>
      <c r="B710" s="13"/>
      <c r="C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:38" ht="15.75" customHeight="1">
      <c r="A711" s="5"/>
      <c r="B711" s="13"/>
      <c r="C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:38" ht="15.75" customHeight="1">
      <c r="A712" s="5"/>
      <c r="B712" s="13"/>
      <c r="C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:38" ht="15.75" customHeight="1">
      <c r="A713" s="5"/>
      <c r="B713" s="13"/>
      <c r="C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:38" ht="15.75" customHeight="1">
      <c r="A714" s="5"/>
      <c r="B714" s="13"/>
      <c r="C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:38" ht="15.75" customHeight="1">
      <c r="A715" s="5"/>
      <c r="B715" s="13"/>
      <c r="C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:38" ht="15.75" customHeight="1">
      <c r="A716" s="5"/>
      <c r="B716" s="13"/>
      <c r="C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:38" ht="15.75" customHeight="1">
      <c r="A717" s="5"/>
      <c r="B717" s="13"/>
      <c r="C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:38" ht="15.75" customHeight="1">
      <c r="A718" s="5"/>
      <c r="B718" s="13"/>
      <c r="C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:38" ht="15.75" customHeight="1">
      <c r="A719" s="5"/>
      <c r="B719" s="13"/>
      <c r="C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:38" ht="15.75" customHeight="1">
      <c r="A720" s="5"/>
      <c r="B720" s="13"/>
      <c r="C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:38" ht="15.75" customHeight="1">
      <c r="A721" s="5"/>
      <c r="B721" s="13"/>
      <c r="C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:38" ht="15.75" customHeight="1">
      <c r="A722" s="5"/>
      <c r="B722" s="13"/>
      <c r="C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:38" ht="15.75" customHeight="1">
      <c r="A723" s="5"/>
      <c r="B723" s="13"/>
      <c r="C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:38" ht="15.75" customHeight="1">
      <c r="A724" s="5"/>
      <c r="B724" s="13"/>
      <c r="C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:38" ht="15.75" customHeight="1">
      <c r="A725" s="5"/>
      <c r="B725" s="13"/>
      <c r="C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:38" ht="15.75" customHeight="1">
      <c r="A726" s="5"/>
      <c r="B726" s="13"/>
      <c r="C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:38" ht="15.75" customHeight="1">
      <c r="A727" s="5"/>
      <c r="B727" s="13"/>
      <c r="C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:38" ht="15.75" customHeight="1">
      <c r="A728" s="5"/>
      <c r="B728" s="13"/>
      <c r="C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:38" ht="15.75" customHeight="1">
      <c r="A729" s="5"/>
      <c r="B729" s="13"/>
      <c r="C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:38" ht="15.75" customHeight="1">
      <c r="A730" s="5"/>
      <c r="B730" s="13"/>
      <c r="C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:38" ht="15.75" customHeight="1">
      <c r="A731" s="5"/>
      <c r="B731" s="13"/>
      <c r="C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:38" ht="15.75" customHeight="1">
      <c r="A732" s="5"/>
      <c r="B732" s="13"/>
      <c r="C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:38" ht="15.75" customHeight="1">
      <c r="A733" s="5"/>
      <c r="B733" s="13"/>
      <c r="C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:38" ht="15.75" customHeight="1">
      <c r="A734" s="5"/>
      <c r="B734" s="13"/>
      <c r="C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:38" ht="15.75" customHeight="1">
      <c r="A735" s="5"/>
      <c r="B735" s="13"/>
      <c r="C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:38" ht="15.75" customHeight="1">
      <c r="A736" s="5"/>
      <c r="B736" s="13"/>
      <c r="C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:38" ht="15.75" customHeight="1">
      <c r="A737" s="5"/>
      <c r="B737" s="13"/>
      <c r="C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:38" ht="15.75" customHeight="1">
      <c r="A738" s="5"/>
      <c r="B738" s="13"/>
      <c r="C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:38" ht="15.75" customHeight="1">
      <c r="A739" s="5"/>
      <c r="B739" s="13"/>
      <c r="C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:38" ht="15.75" customHeight="1">
      <c r="A740" s="5"/>
      <c r="B740" s="13"/>
      <c r="C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:38" ht="15.75" customHeight="1">
      <c r="A741" s="5"/>
      <c r="B741" s="13"/>
      <c r="C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:38" ht="15.75" customHeight="1">
      <c r="A742" s="5"/>
      <c r="B742" s="13"/>
      <c r="C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:38" ht="15.75" customHeight="1">
      <c r="A743" s="5"/>
      <c r="B743" s="13"/>
      <c r="C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:38" ht="15.75" customHeight="1">
      <c r="A744" s="5"/>
      <c r="B744" s="13"/>
      <c r="C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:38" ht="15.75" customHeight="1">
      <c r="A745" s="5"/>
      <c r="B745" s="13"/>
      <c r="C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:38" ht="15.75" customHeight="1">
      <c r="A746" s="5"/>
      <c r="B746" s="13"/>
      <c r="C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:38" ht="15.75" customHeight="1">
      <c r="A747" s="5"/>
      <c r="B747" s="13"/>
      <c r="C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:38" ht="15.75" customHeight="1">
      <c r="A748" s="5"/>
      <c r="B748" s="13"/>
      <c r="C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:38" ht="15.75" customHeight="1">
      <c r="A749" s="5"/>
      <c r="B749" s="13"/>
      <c r="C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:38" ht="15.75" customHeight="1">
      <c r="A750" s="5"/>
      <c r="B750" s="13"/>
      <c r="C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:38" ht="15.75" customHeight="1">
      <c r="A751" s="5"/>
      <c r="B751" s="13"/>
      <c r="C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:38" ht="15.75" customHeight="1">
      <c r="A752" s="5"/>
      <c r="B752" s="13"/>
      <c r="C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:38" ht="15.75" customHeight="1">
      <c r="A753" s="5"/>
      <c r="B753" s="13"/>
      <c r="C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:38" ht="15.75" customHeight="1">
      <c r="A754" s="5"/>
      <c r="B754" s="13"/>
      <c r="C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:38" ht="15.75" customHeight="1">
      <c r="A755" s="5"/>
      <c r="B755" s="13"/>
      <c r="C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:38" ht="15.75" customHeight="1">
      <c r="A756" s="5"/>
      <c r="B756" s="13"/>
      <c r="C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:38" ht="15.75" customHeight="1">
      <c r="A757" s="5"/>
      <c r="B757" s="13"/>
      <c r="C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:38" ht="15.75" customHeight="1">
      <c r="A758" s="5"/>
      <c r="B758" s="13"/>
      <c r="C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:38" ht="15.75" customHeight="1">
      <c r="A759" s="5"/>
      <c r="B759" s="13"/>
      <c r="C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:38" ht="15.75" customHeight="1">
      <c r="A760" s="5"/>
      <c r="B760" s="13"/>
      <c r="C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:38" ht="15.75" customHeight="1">
      <c r="A761" s="5"/>
      <c r="B761" s="13"/>
      <c r="C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:38" ht="15.75" customHeight="1">
      <c r="A762" s="5"/>
      <c r="B762" s="13"/>
      <c r="C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:38" ht="15.75" customHeight="1">
      <c r="A763" s="5"/>
      <c r="B763" s="13"/>
      <c r="C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:38" ht="15.75" customHeight="1">
      <c r="A764" s="5"/>
      <c r="B764" s="13"/>
      <c r="C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:38" ht="15.75" customHeight="1">
      <c r="A765" s="5"/>
      <c r="B765" s="13"/>
      <c r="C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:38" ht="15.75" customHeight="1">
      <c r="A766" s="5"/>
      <c r="B766" s="13"/>
      <c r="C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:38" ht="15.75" customHeight="1">
      <c r="A767" s="5"/>
      <c r="B767" s="13"/>
      <c r="C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:38" ht="15.75" customHeight="1">
      <c r="A768" s="5"/>
      <c r="B768" s="13"/>
      <c r="C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:38" ht="15.75" customHeight="1">
      <c r="A769" s="5"/>
      <c r="B769" s="13"/>
      <c r="C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:38" ht="15.75" customHeight="1">
      <c r="A770" s="5"/>
      <c r="B770" s="13"/>
      <c r="C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:38" ht="15.75" customHeight="1">
      <c r="A771" s="5"/>
      <c r="B771" s="13"/>
      <c r="C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:38" ht="15.75" customHeight="1">
      <c r="A772" s="5"/>
      <c r="B772" s="13"/>
      <c r="C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:38" ht="15.75" customHeight="1">
      <c r="A773" s="5"/>
      <c r="B773" s="13"/>
      <c r="C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:38" ht="15.75" customHeight="1">
      <c r="A774" s="5"/>
      <c r="B774" s="13"/>
      <c r="C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:38" ht="15.75" customHeight="1">
      <c r="A775" s="5"/>
      <c r="B775" s="13"/>
      <c r="C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:38" ht="15.75" customHeight="1">
      <c r="A776" s="5"/>
      <c r="B776" s="13"/>
      <c r="C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:38" ht="15.75" customHeight="1">
      <c r="A777" s="5"/>
      <c r="B777" s="13"/>
      <c r="C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:38" ht="15.75" customHeight="1">
      <c r="A778" s="5"/>
      <c r="B778" s="13"/>
      <c r="C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:38" ht="15.75" customHeight="1">
      <c r="A779" s="5"/>
      <c r="B779" s="13"/>
      <c r="C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:38" ht="15.75" customHeight="1">
      <c r="A780" s="5"/>
      <c r="B780" s="13"/>
      <c r="C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:38" ht="15.75" customHeight="1">
      <c r="A781" s="5"/>
      <c r="B781" s="13"/>
      <c r="C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:38" ht="15.75" customHeight="1">
      <c r="A782" s="5"/>
      <c r="B782" s="13"/>
      <c r="C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:38" ht="15.75" customHeight="1">
      <c r="A783" s="5"/>
      <c r="B783" s="13"/>
      <c r="C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:38" ht="15.75" customHeight="1">
      <c r="A784" s="5"/>
      <c r="B784" s="13"/>
      <c r="C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:38" ht="15.75" customHeight="1">
      <c r="A785" s="5"/>
      <c r="B785" s="13"/>
      <c r="C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:38" ht="15.75" customHeight="1">
      <c r="A786" s="5"/>
      <c r="B786" s="13"/>
      <c r="C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:38" ht="15.75" customHeight="1">
      <c r="A787" s="5"/>
      <c r="B787" s="13"/>
      <c r="C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:38" ht="15.75" customHeight="1">
      <c r="A788" s="5"/>
      <c r="B788" s="13"/>
      <c r="C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:38" ht="15.75" customHeight="1">
      <c r="A789" s="5"/>
      <c r="B789" s="13"/>
      <c r="C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:38" ht="15.75" customHeight="1">
      <c r="A790" s="5"/>
      <c r="B790" s="13"/>
      <c r="C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:38" ht="15.75" customHeight="1">
      <c r="A791" s="5"/>
      <c r="B791" s="13"/>
      <c r="C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:38" ht="15.75" customHeight="1">
      <c r="A792" s="5"/>
      <c r="B792" s="13"/>
      <c r="C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:38" ht="15.75" customHeight="1">
      <c r="A793" s="5"/>
      <c r="B793" s="13"/>
      <c r="C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:38" ht="15.75" customHeight="1">
      <c r="A794" s="5"/>
      <c r="B794" s="13"/>
      <c r="C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:38" ht="15.75" customHeight="1">
      <c r="A795" s="5"/>
      <c r="B795" s="13"/>
      <c r="C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:38" ht="15.75" customHeight="1">
      <c r="A796" s="5"/>
      <c r="B796" s="13"/>
      <c r="C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:38" ht="15.75" customHeight="1">
      <c r="A797" s="5"/>
      <c r="B797" s="13"/>
      <c r="C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:38" ht="15.75" customHeight="1">
      <c r="A798" s="5"/>
      <c r="B798" s="13"/>
      <c r="C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:38" ht="15.75" customHeight="1">
      <c r="A799" s="5"/>
      <c r="B799" s="13"/>
      <c r="C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:38" ht="15.75" customHeight="1">
      <c r="A800" s="5"/>
      <c r="B800" s="13"/>
      <c r="C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:38" ht="15.75" customHeight="1">
      <c r="A801" s="5"/>
      <c r="B801" s="13"/>
      <c r="C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:38" ht="15.75" customHeight="1">
      <c r="A802" s="5"/>
      <c r="B802" s="13"/>
      <c r="C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:38" ht="15.75" customHeight="1">
      <c r="A803" s="5"/>
      <c r="B803" s="13"/>
      <c r="C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:38" ht="15.75" customHeight="1">
      <c r="A804" s="5"/>
      <c r="B804" s="13"/>
      <c r="C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:38" ht="15.75" customHeight="1">
      <c r="A805" s="5"/>
      <c r="B805" s="13"/>
      <c r="C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:38" ht="15.75" customHeight="1">
      <c r="A806" s="5"/>
      <c r="B806" s="13"/>
      <c r="C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:38" ht="15.75" customHeight="1">
      <c r="A807" s="5"/>
      <c r="B807" s="13"/>
      <c r="C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:38" ht="15.75" customHeight="1">
      <c r="A808" s="5"/>
      <c r="B808" s="13"/>
      <c r="C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:38" ht="15.75" customHeight="1">
      <c r="A809" s="5"/>
      <c r="B809" s="13"/>
      <c r="C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:38" ht="15.75" customHeight="1">
      <c r="A810" s="5"/>
      <c r="B810" s="13"/>
      <c r="C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:38" ht="15.75" customHeight="1">
      <c r="A811" s="5"/>
      <c r="B811" s="13"/>
      <c r="C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:38" ht="15.75" customHeight="1">
      <c r="A812" s="5"/>
      <c r="B812" s="13"/>
      <c r="C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:38" ht="15.75" customHeight="1">
      <c r="A813" s="5"/>
      <c r="B813" s="13"/>
      <c r="C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:38" ht="15.75" customHeight="1">
      <c r="A814" s="5"/>
      <c r="B814" s="13"/>
      <c r="C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:38" ht="15.75" customHeight="1">
      <c r="A815" s="5"/>
      <c r="B815" s="13"/>
      <c r="C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:38" ht="15.75" customHeight="1">
      <c r="A816" s="5"/>
      <c r="B816" s="13"/>
      <c r="C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:38" ht="15.75" customHeight="1">
      <c r="A817" s="5"/>
      <c r="B817" s="13"/>
      <c r="C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:38" ht="15.75" customHeight="1">
      <c r="A818" s="5"/>
      <c r="B818" s="13"/>
      <c r="C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:38" ht="15.75" customHeight="1">
      <c r="A819" s="5"/>
      <c r="B819" s="13"/>
      <c r="C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:38" ht="15.75" customHeight="1">
      <c r="A820" s="5"/>
      <c r="B820" s="13"/>
      <c r="C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:38" ht="15.75" customHeight="1">
      <c r="A821" s="5"/>
      <c r="B821" s="13"/>
      <c r="C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:38" ht="15.75" customHeight="1">
      <c r="A822" s="5"/>
      <c r="B822" s="13"/>
      <c r="C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:38" ht="15.75" customHeight="1">
      <c r="A823" s="5"/>
      <c r="B823" s="13"/>
      <c r="C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:38" ht="15.75" customHeight="1">
      <c r="A824" s="5"/>
      <c r="B824" s="13"/>
      <c r="C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:38" ht="15.75" customHeight="1">
      <c r="A825" s="5"/>
      <c r="B825" s="13"/>
      <c r="C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:38" ht="15.75" customHeight="1">
      <c r="A826" s="5"/>
      <c r="B826" s="13"/>
      <c r="C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:38" ht="15.75" customHeight="1">
      <c r="A827" s="5"/>
      <c r="B827" s="13"/>
      <c r="C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:38" ht="15.75" customHeight="1">
      <c r="A828" s="5"/>
      <c r="B828" s="13"/>
      <c r="C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:38" ht="15.75" customHeight="1">
      <c r="A829" s="5"/>
      <c r="B829" s="13"/>
      <c r="C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:38" ht="15.75" customHeight="1">
      <c r="A830" s="5"/>
      <c r="B830" s="13"/>
      <c r="C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:38" ht="15.75" customHeight="1">
      <c r="A831" s="5"/>
      <c r="B831" s="13"/>
      <c r="C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:38" ht="15.75" customHeight="1">
      <c r="A832" s="5"/>
      <c r="B832" s="13"/>
      <c r="C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:38" ht="15.75" customHeight="1">
      <c r="A833" s="5"/>
      <c r="B833" s="13"/>
      <c r="C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:38" ht="15.75" customHeight="1">
      <c r="A834" s="5"/>
      <c r="B834" s="13"/>
      <c r="C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:38" ht="15.75" customHeight="1">
      <c r="A835" s="5"/>
      <c r="B835" s="13"/>
      <c r="C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:38" ht="15.75" customHeight="1">
      <c r="A836" s="5"/>
      <c r="B836" s="13"/>
      <c r="C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:38" ht="15.75" customHeight="1">
      <c r="A837" s="5"/>
      <c r="B837" s="13"/>
      <c r="C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:38" ht="15.75" customHeight="1">
      <c r="A838" s="5"/>
      <c r="B838" s="13"/>
      <c r="C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:38" ht="15.75" customHeight="1">
      <c r="A839" s="5"/>
      <c r="B839" s="13"/>
      <c r="C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:38" ht="15.75" customHeight="1">
      <c r="A840" s="5"/>
      <c r="B840" s="13"/>
      <c r="C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:38" ht="15.75" customHeight="1">
      <c r="A841" s="5"/>
      <c r="B841" s="13"/>
      <c r="C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:38" ht="15.75" customHeight="1">
      <c r="A842" s="5"/>
      <c r="B842" s="13"/>
      <c r="C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:38" ht="15.75" customHeight="1">
      <c r="A843" s="5"/>
      <c r="B843" s="13"/>
      <c r="C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:38" ht="15.75" customHeight="1">
      <c r="A844" s="5"/>
      <c r="B844" s="13"/>
      <c r="C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:38" ht="15.75" customHeight="1">
      <c r="A845" s="5"/>
      <c r="B845" s="13"/>
      <c r="C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:38" ht="15.75" customHeight="1">
      <c r="A846" s="5"/>
      <c r="B846" s="13"/>
      <c r="C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:38" ht="15.75" customHeight="1">
      <c r="A847" s="5"/>
      <c r="B847" s="13"/>
      <c r="C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:38" ht="15.75" customHeight="1">
      <c r="A848" s="5"/>
      <c r="B848" s="13"/>
      <c r="C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:38" ht="15.75" customHeight="1">
      <c r="A849" s="5"/>
      <c r="B849" s="13"/>
      <c r="C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:38" ht="15.75" customHeight="1">
      <c r="A850" s="5"/>
      <c r="B850" s="13"/>
      <c r="C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:38" ht="15.75" customHeight="1">
      <c r="A851" s="5"/>
      <c r="B851" s="13"/>
      <c r="C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:38" ht="15.75" customHeight="1">
      <c r="A852" s="5"/>
      <c r="B852" s="13"/>
      <c r="C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:38" ht="15.75" customHeight="1">
      <c r="A853" s="5"/>
      <c r="B853" s="13"/>
      <c r="C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:38" ht="15.75" customHeight="1">
      <c r="A854" s="5"/>
      <c r="B854" s="13"/>
      <c r="C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:38" ht="15.75" customHeight="1">
      <c r="A855" s="5"/>
      <c r="B855" s="13"/>
      <c r="C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:38" ht="15.75" customHeight="1">
      <c r="A856" s="5"/>
      <c r="B856" s="13"/>
      <c r="C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:38" ht="15.75" customHeight="1">
      <c r="A857" s="5"/>
      <c r="B857" s="13"/>
      <c r="C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:38" ht="15.75" customHeight="1">
      <c r="A858" s="5"/>
      <c r="B858" s="13"/>
      <c r="C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:38" ht="15.75" customHeight="1">
      <c r="A859" s="5"/>
      <c r="B859" s="13"/>
      <c r="C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:38" ht="15.75" customHeight="1">
      <c r="A860" s="5"/>
      <c r="B860" s="13"/>
      <c r="C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:38" ht="15.75" customHeight="1">
      <c r="A861" s="5"/>
      <c r="B861" s="13"/>
      <c r="C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:38" ht="15.75" customHeight="1">
      <c r="A862" s="5"/>
      <c r="B862" s="13"/>
      <c r="C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:38" ht="15.75" customHeight="1">
      <c r="A863" s="5"/>
      <c r="B863" s="13"/>
      <c r="C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:38" ht="15.75" customHeight="1">
      <c r="A864" s="5"/>
      <c r="B864" s="13"/>
      <c r="C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:38" ht="15.75" customHeight="1">
      <c r="A865" s="5"/>
      <c r="B865" s="13"/>
      <c r="C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:38" ht="15.75" customHeight="1">
      <c r="A866" s="5"/>
      <c r="B866" s="13"/>
      <c r="C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:38" ht="15.75" customHeight="1">
      <c r="A867" s="5"/>
      <c r="B867" s="13"/>
      <c r="C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:38" ht="15.75" customHeight="1">
      <c r="A868" s="5"/>
      <c r="B868" s="13"/>
      <c r="C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:38" ht="15.75" customHeight="1">
      <c r="A869" s="5"/>
      <c r="B869" s="13"/>
      <c r="C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:38" ht="15.75" customHeight="1">
      <c r="A870" s="5"/>
      <c r="B870" s="13"/>
      <c r="C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:38" ht="15.75" customHeight="1">
      <c r="A871" s="5"/>
      <c r="B871" s="13"/>
      <c r="C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:38" ht="15.75" customHeight="1">
      <c r="A872" s="5"/>
      <c r="B872" s="13"/>
      <c r="C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:38" ht="15.75" customHeight="1">
      <c r="A873" s="5"/>
      <c r="B873" s="13"/>
      <c r="C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:38" ht="15.75" customHeight="1">
      <c r="A874" s="5"/>
      <c r="B874" s="13"/>
      <c r="C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:38" ht="15.75" customHeight="1">
      <c r="A875" s="5"/>
      <c r="B875" s="13"/>
      <c r="C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:38" ht="15.75" customHeight="1">
      <c r="A876" s="5"/>
      <c r="B876" s="13"/>
      <c r="C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:38" ht="15.75" customHeight="1">
      <c r="A877" s="5"/>
      <c r="B877" s="13"/>
      <c r="C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:38" ht="15.75" customHeight="1">
      <c r="A878" s="5"/>
      <c r="B878" s="13"/>
      <c r="C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:38" ht="15.75" customHeight="1">
      <c r="A879" s="5"/>
      <c r="B879" s="13"/>
      <c r="C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:38" ht="15.75" customHeight="1">
      <c r="A880" s="5"/>
      <c r="B880" s="13"/>
      <c r="C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:38" ht="15.75" customHeight="1">
      <c r="A881" s="5"/>
      <c r="B881" s="13"/>
      <c r="C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:38" ht="15.75" customHeight="1">
      <c r="A882" s="5"/>
      <c r="B882" s="13"/>
      <c r="C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:38" ht="15.75" customHeight="1">
      <c r="A883" s="5"/>
      <c r="B883" s="13"/>
      <c r="C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:38" ht="15.75" customHeight="1">
      <c r="A884" s="5"/>
      <c r="B884" s="13"/>
      <c r="C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:38" ht="15.75" customHeight="1">
      <c r="A885" s="5"/>
      <c r="B885" s="13"/>
      <c r="C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:38" ht="15.75" customHeight="1">
      <c r="A886" s="5"/>
      <c r="B886" s="13"/>
      <c r="C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:38" ht="15.75" customHeight="1">
      <c r="A887" s="5"/>
      <c r="B887" s="13"/>
      <c r="C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:38" ht="15.75" customHeight="1">
      <c r="A888" s="5"/>
      <c r="B888" s="13"/>
      <c r="C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:38" ht="15.75" customHeight="1">
      <c r="A889" s="5"/>
      <c r="B889" s="13"/>
      <c r="C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:38" ht="15.75" customHeight="1">
      <c r="A890" s="5"/>
      <c r="B890" s="13"/>
      <c r="C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:38" ht="15.75" customHeight="1">
      <c r="A891" s="5"/>
      <c r="B891" s="13"/>
      <c r="C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:38" ht="15.75" customHeight="1">
      <c r="A892" s="5"/>
      <c r="B892" s="13"/>
      <c r="C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:38" ht="15.75" customHeight="1">
      <c r="A893" s="5"/>
      <c r="B893" s="13"/>
      <c r="C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:38" ht="15.75" customHeight="1">
      <c r="A894" s="5"/>
      <c r="B894" s="13"/>
      <c r="C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:38" ht="15.75" customHeight="1">
      <c r="A895" s="5"/>
      <c r="B895" s="13"/>
      <c r="C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:38" ht="15.75" customHeight="1">
      <c r="A896" s="5"/>
      <c r="B896" s="13"/>
      <c r="C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:38" ht="15.75" customHeight="1">
      <c r="A897" s="5"/>
      <c r="B897" s="13"/>
      <c r="C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:38" ht="15.75" customHeight="1">
      <c r="A898" s="5"/>
      <c r="B898" s="13"/>
      <c r="C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:38" ht="15.75" customHeight="1">
      <c r="A899" s="5"/>
      <c r="B899" s="13"/>
      <c r="C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:38" ht="15.75" customHeight="1">
      <c r="A900" s="5"/>
      <c r="B900" s="13"/>
      <c r="C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:38" ht="15.75" customHeight="1">
      <c r="A901" s="5"/>
      <c r="B901" s="13"/>
      <c r="C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:38" ht="15.75" customHeight="1">
      <c r="A902" s="5"/>
      <c r="B902" s="13"/>
      <c r="C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:38" ht="15.75" customHeight="1">
      <c r="A903" s="5"/>
      <c r="B903" s="13"/>
      <c r="C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:38" ht="15.75" customHeight="1">
      <c r="A904" s="5"/>
      <c r="B904" s="13"/>
      <c r="C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:38" ht="15.75" customHeight="1">
      <c r="A905" s="5"/>
      <c r="B905" s="13"/>
      <c r="C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:38" ht="15.75" customHeight="1">
      <c r="A906" s="5"/>
      <c r="B906" s="13"/>
      <c r="C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:38" ht="15.75" customHeight="1">
      <c r="A907" s="5"/>
      <c r="B907" s="13"/>
      <c r="C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:38" ht="15.75" customHeight="1">
      <c r="A908" s="5"/>
      <c r="B908" s="13"/>
      <c r="C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:38" ht="15.75" customHeight="1">
      <c r="A909" s="5"/>
      <c r="B909" s="13"/>
      <c r="C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:38" ht="15.75" customHeight="1">
      <c r="A910" s="5"/>
      <c r="B910" s="13"/>
      <c r="C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:38" ht="15.75" customHeight="1">
      <c r="A911" s="5"/>
      <c r="B911" s="13"/>
      <c r="C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:38" ht="15.75" customHeight="1">
      <c r="A912" s="5"/>
      <c r="B912" s="13"/>
      <c r="C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:38" ht="15.75" customHeight="1">
      <c r="A913" s="5"/>
      <c r="B913" s="13"/>
      <c r="C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:38" ht="15.75" customHeight="1">
      <c r="A914" s="5"/>
      <c r="B914" s="13"/>
      <c r="C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:38" ht="15.75" customHeight="1">
      <c r="A915" s="5"/>
      <c r="B915" s="13"/>
      <c r="C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:38" ht="15.75" customHeight="1">
      <c r="A916" s="5"/>
      <c r="B916" s="13"/>
      <c r="C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:38" ht="15.75" customHeight="1">
      <c r="A917" s="5"/>
      <c r="B917" s="13"/>
      <c r="C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:38" ht="15.75" customHeight="1">
      <c r="A918" s="5"/>
      <c r="B918" s="13"/>
      <c r="C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:38" ht="15.75" customHeight="1">
      <c r="A919" s="5"/>
      <c r="B919" s="13"/>
      <c r="C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:38" ht="15.75" customHeight="1">
      <c r="A920" s="5"/>
      <c r="B920" s="13"/>
      <c r="C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:38" ht="15.75" customHeight="1">
      <c r="A921" s="5"/>
      <c r="B921" s="13"/>
      <c r="C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:38" ht="15.75" customHeight="1">
      <c r="A922" s="5"/>
      <c r="B922" s="13"/>
      <c r="C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:38" ht="15.75" customHeight="1">
      <c r="A923" s="5"/>
      <c r="B923" s="13"/>
      <c r="C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:38" ht="15.75" customHeight="1">
      <c r="A924" s="5"/>
      <c r="B924" s="13"/>
      <c r="C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:38" ht="15.75" customHeight="1">
      <c r="A925" s="5"/>
      <c r="B925" s="13"/>
      <c r="C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:38" ht="15.75" customHeight="1">
      <c r="A926" s="5"/>
      <c r="B926" s="13"/>
      <c r="C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:38" ht="15.75" customHeight="1">
      <c r="A927" s="5"/>
      <c r="B927" s="13"/>
      <c r="C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:38" ht="15.75" customHeight="1">
      <c r="A928" s="5"/>
      <c r="B928" s="13"/>
      <c r="C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:38" ht="15.75" customHeight="1">
      <c r="A929" s="5"/>
      <c r="B929" s="13"/>
      <c r="C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:38" ht="15.75" customHeight="1">
      <c r="A930" s="5"/>
      <c r="B930" s="13"/>
      <c r="C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:38" ht="15.75" customHeight="1">
      <c r="A931" s="5"/>
      <c r="B931" s="13"/>
      <c r="C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:38" ht="15.75" customHeight="1">
      <c r="A932" s="5"/>
      <c r="B932" s="13"/>
      <c r="C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:38" ht="15.75" customHeight="1">
      <c r="A933" s="5"/>
      <c r="B933" s="13"/>
      <c r="C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:38" ht="15.75" customHeight="1">
      <c r="A934" s="5"/>
      <c r="B934" s="13"/>
      <c r="C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:38" ht="15.75" customHeight="1">
      <c r="A935" s="5"/>
      <c r="B935" s="13"/>
      <c r="C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:38" ht="15.75" customHeight="1">
      <c r="A936" s="5"/>
      <c r="B936" s="13"/>
      <c r="C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:38" ht="15.75" customHeight="1">
      <c r="A937" s="5"/>
      <c r="B937" s="13"/>
      <c r="C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:38" ht="15.75" customHeight="1">
      <c r="A938" s="5"/>
      <c r="B938" s="13"/>
      <c r="C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:38" ht="15.75" customHeight="1">
      <c r="A939" s="5"/>
      <c r="B939" s="13"/>
      <c r="C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:38" ht="15.75" customHeight="1">
      <c r="A940" s="5"/>
      <c r="B940" s="13"/>
      <c r="C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:38" ht="15.75" customHeight="1">
      <c r="A941" s="5"/>
      <c r="B941" s="13"/>
      <c r="C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:38" ht="15.75" customHeight="1">
      <c r="A942" s="5"/>
      <c r="B942" s="13"/>
      <c r="C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:38" ht="15.75" customHeight="1">
      <c r="A943" s="5"/>
      <c r="B943" s="13"/>
      <c r="C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:38" ht="15.75" customHeight="1">
      <c r="A944" s="5"/>
      <c r="B944" s="13"/>
      <c r="C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:38" ht="15.75" customHeight="1">
      <c r="A945" s="5"/>
      <c r="B945" s="13"/>
      <c r="C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:38" ht="15.75" customHeight="1">
      <c r="A946" s="5"/>
      <c r="B946" s="13"/>
      <c r="C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:38" ht="15.75" customHeight="1">
      <c r="A947" s="5"/>
      <c r="B947" s="13"/>
      <c r="C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:38" ht="15.75" customHeight="1">
      <c r="A948" s="5"/>
      <c r="B948" s="13"/>
      <c r="C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:38" ht="15.75" customHeight="1">
      <c r="A949" s="5"/>
      <c r="B949" s="13"/>
      <c r="C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:38" ht="15.75" customHeight="1">
      <c r="A950" s="5"/>
      <c r="B950" s="13"/>
      <c r="C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:38" ht="15.75" customHeight="1">
      <c r="A951" s="5"/>
      <c r="B951" s="13"/>
      <c r="C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:38" ht="15.75" customHeight="1">
      <c r="A952" s="5"/>
      <c r="B952" s="13"/>
      <c r="C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:38" ht="15.75" customHeight="1">
      <c r="A953" s="5"/>
      <c r="B953" s="13"/>
      <c r="C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:38" ht="15.75" customHeight="1">
      <c r="A954" s="5"/>
      <c r="B954" s="13"/>
      <c r="C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:38" ht="15.75" customHeight="1">
      <c r="A955" s="5"/>
      <c r="B955" s="13"/>
      <c r="C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:38" ht="15.75" customHeight="1">
      <c r="A956" s="5"/>
      <c r="B956" s="13"/>
      <c r="C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:38" ht="15.75" customHeight="1">
      <c r="A957" s="5"/>
      <c r="B957" s="13"/>
      <c r="C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:38" ht="15.75" customHeight="1">
      <c r="A958" s="5"/>
      <c r="B958" s="13"/>
      <c r="C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:38" ht="15.75" customHeight="1">
      <c r="A959" s="5"/>
      <c r="B959" s="13"/>
      <c r="C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:38" ht="15.75" customHeight="1">
      <c r="A960" s="5"/>
      <c r="B960" s="13"/>
      <c r="C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:38" ht="15.75" customHeight="1">
      <c r="A961" s="5"/>
      <c r="B961" s="13"/>
      <c r="C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:38" ht="15.75" customHeight="1">
      <c r="A962" s="5"/>
      <c r="B962" s="13"/>
      <c r="C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:38" ht="15.75" customHeight="1">
      <c r="A963" s="5"/>
      <c r="B963" s="13"/>
      <c r="C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:38" ht="15.75" customHeight="1">
      <c r="A964" s="5"/>
      <c r="B964" s="13"/>
      <c r="C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:38" ht="15.75" customHeight="1">
      <c r="A965" s="5"/>
      <c r="B965" s="13"/>
      <c r="C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:38" ht="15.75" customHeight="1">
      <c r="A966" s="5"/>
      <c r="B966" s="13"/>
      <c r="C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:38" ht="15.75" customHeight="1">
      <c r="A967" s="5"/>
      <c r="B967" s="13"/>
      <c r="C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:38" ht="15.75" customHeight="1">
      <c r="A968" s="5"/>
      <c r="B968" s="13"/>
      <c r="C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:38" ht="15.75" customHeight="1">
      <c r="A969" s="5"/>
      <c r="B969" s="13"/>
      <c r="C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:38" ht="15.75" customHeight="1">
      <c r="A970" s="5"/>
      <c r="B970" s="13"/>
      <c r="C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:38" ht="15.75" customHeight="1">
      <c r="A971" s="5"/>
      <c r="B971" s="13"/>
      <c r="C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:38" ht="15.75" customHeight="1">
      <c r="A972" s="5"/>
      <c r="B972" s="13"/>
      <c r="C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:38" ht="15.75" customHeight="1">
      <c r="A973" s="5"/>
      <c r="B973" s="13"/>
      <c r="C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:38" ht="15.75" customHeight="1">
      <c r="A974" s="5"/>
      <c r="B974" s="13"/>
      <c r="C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:38" ht="15.75" customHeight="1">
      <c r="A975" s="5"/>
      <c r="B975" s="13"/>
      <c r="C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:38" ht="15.75" customHeight="1">
      <c r="A976" s="5"/>
      <c r="B976" s="13"/>
      <c r="C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:38" ht="15.75" customHeight="1">
      <c r="A977" s="5"/>
      <c r="B977" s="13"/>
      <c r="C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:38" ht="15.75" customHeight="1">
      <c r="A978" s="5"/>
      <c r="B978" s="13"/>
      <c r="C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:38" ht="15.75" customHeight="1">
      <c r="A979" s="5"/>
      <c r="B979" s="13"/>
      <c r="C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:38" ht="15.75" customHeight="1">
      <c r="A980" s="5"/>
      <c r="B980" s="13"/>
      <c r="C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:38" ht="15.75" customHeight="1">
      <c r="A981" s="5"/>
      <c r="B981" s="13"/>
      <c r="C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:38" ht="15.75" customHeight="1">
      <c r="A982" s="5"/>
      <c r="B982" s="13"/>
      <c r="C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:38" ht="15.75" customHeight="1">
      <c r="A983" s="5"/>
      <c r="B983" s="13"/>
      <c r="C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:38" ht="15.75" customHeight="1">
      <c r="A984" s="5"/>
      <c r="B984" s="13"/>
      <c r="C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:38" ht="15.75" customHeight="1">
      <c r="A985" s="5"/>
      <c r="B985" s="13"/>
      <c r="C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:38" ht="15.75" customHeight="1">
      <c r="A986" s="5"/>
      <c r="B986" s="13"/>
      <c r="C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:38" ht="15.75" customHeight="1">
      <c r="A987" s="5"/>
      <c r="B987" s="13"/>
      <c r="C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:38" ht="15.75" customHeight="1">
      <c r="A988" s="5"/>
      <c r="B988" s="13"/>
      <c r="C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:38" ht="15.75" customHeight="1">
      <c r="A989" s="5"/>
      <c r="B989" s="13"/>
      <c r="C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:38" ht="15.75" customHeight="1">
      <c r="A990" s="5"/>
      <c r="B990" s="13"/>
      <c r="C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:38" ht="15.75" customHeight="1">
      <c r="A991" s="5"/>
      <c r="B991" s="13"/>
      <c r="C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:38" ht="15.75" customHeight="1">
      <c r="A992" s="5"/>
      <c r="B992" s="13"/>
      <c r="C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:38" ht="15.75" customHeight="1">
      <c r="A993" s="5"/>
      <c r="B993" s="13"/>
      <c r="C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:38" ht="15.75" customHeight="1">
      <c r="A994" s="5"/>
      <c r="B994" s="13"/>
      <c r="C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:38" ht="15.75" customHeight="1">
      <c r="A995" s="5"/>
      <c r="B995" s="13"/>
      <c r="C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:38" ht="15.75" customHeight="1">
      <c r="A996" s="5"/>
      <c r="B996" s="13"/>
      <c r="C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:38" ht="15.75" customHeight="1">
      <c r="A997" s="5"/>
      <c r="B997" s="13"/>
      <c r="C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:38" ht="15.75" customHeight="1">
      <c r="A998" s="5"/>
      <c r="B998" s="13"/>
      <c r="C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:38" ht="15.75" customHeight="1">
      <c r="A999" s="5"/>
      <c r="B999" s="13"/>
      <c r="C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:38" ht="15.75" customHeight="1">
      <c r="A1000" s="5"/>
      <c r="B1000" s="13"/>
      <c r="C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</sheetData>
  <mergeCells count="6">
    <mergeCell ref="A2:X2"/>
    <mergeCell ref="A9:X9"/>
    <mergeCell ref="A14:X14"/>
    <mergeCell ref="AL1:AL2"/>
    <mergeCell ref="A8:X8"/>
    <mergeCell ref="A3:Z3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 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de Tezanos</dc:creator>
  <cp:lastModifiedBy>Matias de Tezanos</cp:lastModifiedBy>
  <dcterms:created xsi:type="dcterms:W3CDTF">2019-02-03T05:11:31Z</dcterms:created>
  <dcterms:modified xsi:type="dcterms:W3CDTF">2019-02-03T05:11:31Z</dcterms:modified>
</cp:coreProperties>
</file>